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3.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155" tabRatio="904" firstSheet="5" activeTab="12"/>
  </bookViews>
  <sheets>
    <sheet name="T1_Pick_List" sheetId="1" state="hidden" r:id="rId1"/>
    <sheet name="Instructions - read this first" sheetId="10" r:id="rId2"/>
    <sheet name="Components" sheetId="2" r:id="rId3"/>
    <sheet name="Measures" sheetId="3" r:id="rId4"/>
    <sheet name="T1 Milestones&amp;Targets" sheetId="4" r:id="rId5"/>
    <sheet name="T2 Green Digital &amp; Costs" sheetId="5" r:id="rId6"/>
    <sheet name="T3a Impact (qualitative)" sheetId="6" r:id="rId7"/>
    <sheet name="T3b Impact (quantitative)" sheetId="7" r:id="rId8"/>
    <sheet name="T4a Investment baseline Input" sheetId="8" r:id="rId9"/>
    <sheet name="T4b Investment baseline Display" sheetId="9" r:id="rId10"/>
    <sheet name="Reforma 1 Kurikulum" sheetId="14" r:id="rId11"/>
    <sheet name="Reforma 2 Profesijny rozvoj" sheetId="15" r:id="rId12"/>
    <sheet name="Investícia 1 Digitalizácia škôl" sheetId="17" r:id="rId13"/>
    <sheet name="Investícia 1 - Detaily" sheetId="18" r:id="rId14"/>
    <sheet name="Investicia 2 Kapacity ZŠ" sheetId="16" r:id="rId15"/>
  </sheets>
  <externalReferences>
    <externalReference r:id="rId16"/>
    <externalReference r:id="rId17"/>
    <externalReference r:id="rId18"/>
  </externalReferences>
  <definedNames>
    <definedName name="_xlnm._FilterDatabase" localSheetId="14" hidden="1">'Investicia 2 Kapacity ZŠ'!$I$14:$S$100</definedName>
    <definedName name="Inkluzívne_vybavenie">'Investícia 1 - Detaily'!$A$32</definedName>
    <definedName name="kraj">[1]zoznam!$E$2:$E$8</definedName>
    <definedName name="Nacenenie_komponentov_pre_wifi_sieť_Gymnázium_Grosslingová">'Investícia 1 - Detaily'!$A$3</definedName>
    <definedName name="Nacenenie_výmeny_elektrických_rozvodov_pre_sieť__Gymnázium_Grosslingová">'Investícia 1 - Detaily'!$A$21</definedName>
    <definedName name="Tablet">'Investícia 1 - Detaily'!$A$52</definedName>
    <definedName name="Tablety">'Investícia 1 - Detaily'!$A$52</definedName>
  </definedNames>
  <calcPr calcId="162913"/>
  <customWorkbookViews>
    <customWorkbookView name="AFMAN Emiel (ECFIN) - Personal View" guid="{317D3D83-AACA-40F7-8006-3175597A202A}" mergeInterval="0" personalView="1" maximized="1" xWindow="-11" yWindow="-11" windowWidth="2326" windowHeight="1258" tabRatio="792" activeSheetId="4"/>
    <customWorkbookView name="KAMERTA Markita (ECFIN) - Personal View" guid="{BA2EDF17-FDDF-46B2-A4BE-72FB311EBCAF}" mergeInterval="0" personalView="1" maximized="1" xWindow="-9" yWindow="-9" windowWidth="1938" windowHeight="1048" tabRatio="792" activeSheetId="2"/>
    <customWorkbookView name="VANYOLOS Istvan (ECFIN) - Personal View" guid="{587CB59E-8194-466A-825B-36D9E2C9E12C}" mergeInterval="0" personalView="1" xWindow="2" yWindow="2" windowWidth="1364" windowHeight="726" tabRatio="792" activeSheetId="5"/>
    <customWorkbookView name="LOPES David (ECFIN) - Personal View" guid="{DF4DF86E-F87E-4853-B44F-4F4D647D71FF}" mergeInterval="0" personalView="1" maximized="1" xWindow="-8" yWindow="-8" windowWidth="2576" windowHeight="1066" tabRatio="792" activeSheetId="5"/>
  </customWorkbookViews>
  <pivotCaches>
    <pivotCache cacheId="0" r:id="rId19"/>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 i="17" l="1"/>
  <c r="N6" i="17"/>
  <c r="N5" i="17"/>
  <c r="N14" i="17"/>
  <c r="B63" i="18"/>
  <c r="B64" i="18" l="1"/>
  <c r="B65" i="18" s="1"/>
  <c r="E27" i="18" l="1"/>
  <c r="E26" i="18"/>
  <c r="C25" i="18"/>
  <c r="E25" i="18" s="1"/>
  <c r="D24" i="18"/>
  <c r="E24" i="18" s="1"/>
  <c r="E23" i="18"/>
  <c r="E12" i="18"/>
  <c r="E11" i="18"/>
  <c r="E10" i="18"/>
  <c r="E9" i="18"/>
  <c r="E8" i="18"/>
  <c r="E7" i="18"/>
  <c r="E6" i="18"/>
  <c r="E5" i="18"/>
  <c r="D53" i="17"/>
  <c r="B53" i="17" s="1"/>
  <c r="D52" i="17"/>
  <c r="B52" i="17" s="1"/>
  <c r="D51" i="17"/>
  <c r="B51" i="17" s="1"/>
  <c r="J12" i="17" s="1"/>
  <c r="D50" i="17"/>
  <c r="B50" i="17" s="1"/>
  <c r="D49" i="17"/>
  <c r="B49" i="17" s="1"/>
  <c r="D48" i="17"/>
  <c r="B48" i="17" s="1"/>
  <c r="D47" i="17"/>
  <c r="B47" i="17" s="1"/>
  <c r="D46" i="17"/>
  <c r="B46" i="17"/>
  <c r="D45" i="17"/>
  <c r="B45" i="17" s="1"/>
  <c r="D44" i="17"/>
  <c r="B44" i="17" s="1"/>
  <c r="D43" i="17"/>
  <c r="B43" i="17" s="1"/>
  <c r="D42" i="17"/>
  <c r="B42" i="17" s="1"/>
  <c r="D41" i="17"/>
  <c r="B41" i="17" s="1"/>
  <c r="D40" i="17"/>
  <c r="B40" i="17" s="1"/>
  <c r="D39" i="17"/>
  <c r="B39" i="17" s="1"/>
  <c r="D38" i="17"/>
  <c r="B38" i="17" s="1"/>
  <c r="D37" i="17"/>
  <c r="B37" i="17" s="1"/>
  <c r="D36" i="17"/>
  <c r="B36" i="17" s="1"/>
  <c r="D35" i="17"/>
  <c r="B35" i="17" s="1"/>
  <c r="D34" i="17"/>
  <c r="B34" i="17" s="1"/>
  <c r="D33" i="17"/>
  <c r="B33" i="17" s="1"/>
  <c r="D32" i="17"/>
  <c r="B32" i="17" s="1"/>
  <c r="D31" i="17"/>
  <c r="B31" i="17" s="1"/>
  <c r="D30" i="17"/>
  <c r="B30" i="17" s="1"/>
  <c r="D29" i="17"/>
  <c r="B29" i="17" s="1"/>
  <c r="D28" i="17"/>
  <c r="B28" i="17" s="1"/>
  <c r="J13" i="17"/>
  <c r="J9" i="17"/>
  <c r="J6" i="17"/>
  <c r="J5" i="17"/>
  <c r="J4" i="17"/>
  <c r="E13" i="18" l="1"/>
  <c r="E15" i="18" s="1"/>
  <c r="E28" i="18"/>
  <c r="E30" i="18" s="1"/>
  <c r="J14" i="17"/>
  <c r="J11" i="17"/>
  <c r="J2" i="17"/>
  <c r="J10" i="17"/>
  <c r="J7" i="17"/>
  <c r="J3" i="17"/>
  <c r="J15" i="17"/>
  <c r="J16" i="17"/>
  <c r="J17" i="17"/>
  <c r="AE9" i="5"/>
  <c r="J18" i="17" l="1"/>
  <c r="C53" i="16"/>
  <c r="D45" i="16" s="1"/>
  <c r="D43" i="16" l="1"/>
  <c r="D42" i="16"/>
  <c r="D44" i="16"/>
  <c r="C60" i="16"/>
  <c r="F2174" i="16" l="1"/>
  <c r="E2174" i="16"/>
  <c r="D2174" i="16"/>
  <c r="G2174" i="16" s="1"/>
  <c r="F2173" i="16"/>
  <c r="E2173" i="16"/>
  <c r="D2173" i="16"/>
  <c r="G2173" i="16" s="1"/>
  <c r="F2172" i="16"/>
  <c r="E2172" i="16"/>
  <c r="D2172" i="16"/>
  <c r="G2172" i="16" s="1"/>
  <c r="F2171" i="16"/>
  <c r="E2171" i="16"/>
  <c r="D2171" i="16"/>
  <c r="G2171" i="16" s="1"/>
  <c r="F2170" i="16"/>
  <c r="E2170" i="16"/>
  <c r="D2170" i="16"/>
  <c r="G2170" i="16" s="1"/>
  <c r="F2169" i="16"/>
  <c r="E2169" i="16"/>
  <c r="D2169" i="16"/>
  <c r="G2169" i="16" s="1"/>
  <c r="F2168" i="16"/>
  <c r="E2168" i="16"/>
  <c r="D2168" i="16"/>
  <c r="G2168" i="16" s="1"/>
  <c r="F2167" i="16"/>
  <c r="E2167" i="16"/>
  <c r="D2167" i="16"/>
  <c r="G2167" i="16" s="1"/>
  <c r="F2166" i="16"/>
  <c r="E2166" i="16"/>
  <c r="D2166" i="16"/>
  <c r="G2166" i="16" s="1"/>
  <c r="F2165" i="16"/>
  <c r="E2165" i="16"/>
  <c r="D2165" i="16"/>
  <c r="G2165" i="16" s="1"/>
  <c r="F2164" i="16"/>
  <c r="E2164" i="16"/>
  <c r="D2164" i="16"/>
  <c r="G2164" i="16" s="1"/>
  <c r="F2163" i="16"/>
  <c r="E2163" i="16"/>
  <c r="D2163" i="16"/>
  <c r="G2163" i="16" s="1"/>
  <c r="F2162" i="16"/>
  <c r="E2162" i="16"/>
  <c r="D2162" i="16"/>
  <c r="G2162" i="16" s="1"/>
  <c r="F2161" i="16"/>
  <c r="E2161" i="16"/>
  <c r="D2161" i="16"/>
  <c r="G2161" i="16" s="1"/>
  <c r="F2160" i="16"/>
  <c r="E2160" i="16"/>
  <c r="D2160" i="16"/>
  <c r="G2160" i="16" s="1"/>
  <c r="F2159" i="16"/>
  <c r="E2159" i="16"/>
  <c r="D2159" i="16"/>
  <c r="G2159" i="16" s="1"/>
  <c r="F2158" i="16"/>
  <c r="E2158" i="16"/>
  <c r="D2158" i="16"/>
  <c r="G2158" i="16" s="1"/>
  <c r="F2157" i="16"/>
  <c r="E2157" i="16"/>
  <c r="D2157" i="16"/>
  <c r="G2157" i="16" s="1"/>
  <c r="F2156" i="16"/>
  <c r="E2156" i="16"/>
  <c r="D2156" i="16"/>
  <c r="G2156" i="16" s="1"/>
  <c r="F2155" i="16"/>
  <c r="E2155" i="16"/>
  <c r="D2155" i="16"/>
  <c r="G2155" i="16" s="1"/>
  <c r="F2154" i="16"/>
  <c r="E2154" i="16"/>
  <c r="D2154" i="16"/>
  <c r="G2154" i="16" s="1"/>
  <c r="F2153" i="16"/>
  <c r="E2153" i="16"/>
  <c r="D2153" i="16"/>
  <c r="G2153" i="16" s="1"/>
  <c r="F2152" i="16"/>
  <c r="E2152" i="16"/>
  <c r="D2152" i="16"/>
  <c r="G2152" i="16" s="1"/>
  <c r="F2151" i="16"/>
  <c r="E2151" i="16"/>
  <c r="D2151" i="16"/>
  <c r="G2151" i="16" s="1"/>
  <c r="F2150" i="16"/>
  <c r="E2150" i="16"/>
  <c r="D2150" i="16"/>
  <c r="G2150" i="16" s="1"/>
  <c r="F2149" i="16"/>
  <c r="E2149" i="16"/>
  <c r="D2149" i="16"/>
  <c r="G2149" i="16" s="1"/>
  <c r="F2148" i="16"/>
  <c r="E2148" i="16"/>
  <c r="D2148" i="16"/>
  <c r="G2148" i="16" s="1"/>
  <c r="F2147" i="16"/>
  <c r="E2147" i="16"/>
  <c r="D2147" i="16"/>
  <c r="G2147" i="16" s="1"/>
  <c r="F2146" i="16"/>
  <c r="E2146" i="16"/>
  <c r="D2146" i="16"/>
  <c r="G2146" i="16" s="1"/>
  <c r="F2145" i="16"/>
  <c r="E2145" i="16"/>
  <c r="D2145" i="16"/>
  <c r="G2145" i="16" s="1"/>
  <c r="F2144" i="16"/>
  <c r="E2144" i="16"/>
  <c r="D2144" i="16"/>
  <c r="G2144" i="16" s="1"/>
  <c r="F2143" i="16"/>
  <c r="E2143" i="16"/>
  <c r="D2143" i="16"/>
  <c r="G2143" i="16" s="1"/>
  <c r="F2142" i="16"/>
  <c r="E2142" i="16"/>
  <c r="D2142" i="16"/>
  <c r="G2142" i="16" s="1"/>
  <c r="F2141" i="16"/>
  <c r="E2141" i="16"/>
  <c r="D2141" i="16"/>
  <c r="G2141" i="16" s="1"/>
  <c r="F2140" i="16"/>
  <c r="E2140" i="16"/>
  <c r="D2140" i="16"/>
  <c r="G2140" i="16" s="1"/>
  <c r="F2139" i="16"/>
  <c r="E2139" i="16"/>
  <c r="D2139" i="16"/>
  <c r="G2139" i="16" s="1"/>
  <c r="F2138" i="16"/>
  <c r="E2138" i="16"/>
  <c r="D2138" i="16"/>
  <c r="G2138" i="16" s="1"/>
  <c r="F2137" i="16"/>
  <c r="E2137" i="16"/>
  <c r="D2137" i="16"/>
  <c r="G2137" i="16" s="1"/>
  <c r="F2136" i="16"/>
  <c r="E2136" i="16"/>
  <c r="D2136" i="16"/>
  <c r="G2136" i="16" s="1"/>
  <c r="F2135" i="16"/>
  <c r="E2135" i="16"/>
  <c r="D2135" i="16"/>
  <c r="G2135" i="16" s="1"/>
  <c r="F2134" i="16"/>
  <c r="E2134" i="16"/>
  <c r="D2134" i="16"/>
  <c r="G2134" i="16" s="1"/>
  <c r="F2133" i="16"/>
  <c r="E2133" i="16"/>
  <c r="D2133" i="16"/>
  <c r="G2133" i="16" s="1"/>
  <c r="F2132" i="16"/>
  <c r="E2132" i="16"/>
  <c r="D2132" i="16"/>
  <c r="G2132" i="16" s="1"/>
  <c r="F2131" i="16"/>
  <c r="E2131" i="16"/>
  <c r="D2131" i="16"/>
  <c r="G2131" i="16" s="1"/>
  <c r="F2130" i="16"/>
  <c r="E2130" i="16"/>
  <c r="D2130" i="16"/>
  <c r="G2130" i="16" s="1"/>
  <c r="F2129" i="16"/>
  <c r="E2129" i="16"/>
  <c r="D2129" i="16"/>
  <c r="G2129" i="16" s="1"/>
  <c r="F2128" i="16"/>
  <c r="E2128" i="16"/>
  <c r="D2128" i="16"/>
  <c r="G2128" i="16" s="1"/>
  <c r="F2127" i="16"/>
  <c r="E2127" i="16"/>
  <c r="D2127" i="16"/>
  <c r="G2127" i="16" s="1"/>
  <c r="F2126" i="16"/>
  <c r="E2126" i="16"/>
  <c r="D2126" i="16"/>
  <c r="G2126" i="16" s="1"/>
  <c r="F2125" i="16"/>
  <c r="E2125" i="16"/>
  <c r="D2125" i="16"/>
  <c r="G2125" i="16" s="1"/>
  <c r="F2124" i="16"/>
  <c r="E2124" i="16"/>
  <c r="D2124" i="16"/>
  <c r="G2124" i="16" s="1"/>
  <c r="F2123" i="16"/>
  <c r="E2123" i="16"/>
  <c r="D2123" i="16"/>
  <c r="G2123" i="16" s="1"/>
  <c r="F2122" i="16"/>
  <c r="E2122" i="16"/>
  <c r="D2122" i="16"/>
  <c r="G2122" i="16" s="1"/>
  <c r="F2121" i="16"/>
  <c r="E2121" i="16"/>
  <c r="D2121" i="16"/>
  <c r="G2121" i="16" s="1"/>
  <c r="F2120" i="16"/>
  <c r="E2120" i="16"/>
  <c r="D2120" i="16"/>
  <c r="G2120" i="16" s="1"/>
  <c r="F2119" i="16"/>
  <c r="E2119" i="16"/>
  <c r="D2119" i="16"/>
  <c r="G2119" i="16" s="1"/>
  <c r="F2118" i="16"/>
  <c r="E2118" i="16"/>
  <c r="D2118" i="16"/>
  <c r="G2118" i="16" s="1"/>
  <c r="F2117" i="16"/>
  <c r="E2117" i="16"/>
  <c r="D2117" i="16"/>
  <c r="G2117" i="16" s="1"/>
  <c r="F2116" i="16"/>
  <c r="E2116" i="16"/>
  <c r="D2116" i="16"/>
  <c r="G2116" i="16" s="1"/>
  <c r="F2115" i="16"/>
  <c r="E2115" i="16"/>
  <c r="D2115" i="16"/>
  <c r="G2115" i="16" s="1"/>
  <c r="F2114" i="16"/>
  <c r="E2114" i="16"/>
  <c r="D2114" i="16"/>
  <c r="G2114" i="16" s="1"/>
  <c r="F2113" i="16"/>
  <c r="E2113" i="16"/>
  <c r="D2113" i="16"/>
  <c r="G2113" i="16" s="1"/>
  <c r="F2112" i="16"/>
  <c r="E2112" i="16"/>
  <c r="D2112" i="16"/>
  <c r="G2112" i="16" s="1"/>
  <c r="F2111" i="16"/>
  <c r="E2111" i="16"/>
  <c r="D2111" i="16"/>
  <c r="G2111" i="16" s="1"/>
  <c r="F2110" i="16"/>
  <c r="E2110" i="16"/>
  <c r="D2110" i="16"/>
  <c r="G2110" i="16" s="1"/>
  <c r="F2109" i="16"/>
  <c r="E2109" i="16"/>
  <c r="D2109" i="16"/>
  <c r="G2109" i="16" s="1"/>
  <c r="F2108" i="16"/>
  <c r="E2108" i="16"/>
  <c r="D2108" i="16"/>
  <c r="G2108" i="16" s="1"/>
  <c r="F2107" i="16"/>
  <c r="E2107" i="16"/>
  <c r="D2107" i="16"/>
  <c r="G2107" i="16" s="1"/>
  <c r="F2106" i="16"/>
  <c r="E2106" i="16"/>
  <c r="D2106" i="16"/>
  <c r="G2106" i="16" s="1"/>
  <c r="F2105" i="16"/>
  <c r="E2105" i="16"/>
  <c r="D2105" i="16"/>
  <c r="G2105" i="16" s="1"/>
  <c r="F2104" i="16"/>
  <c r="E2104" i="16"/>
  <c r="D2104" i="16"/>
  <c r="G2104" i="16" s="1"/>
  <c r="F2103" i="16"/>
  <c r="E2103" i="16"/>
  <c r="D2103" i="16"/>
  <c r="G2103" i="16" s="1"/>
  <c r="F2102" i="16"/>
  <c r="E2102" i="16"/>
  <c r="D2102" i="16"/>
  <c r="G2102" i="16" s="1"/>
  <c r="F2101" i="16"/>
  <c r="E2101" i="16"/>
  <c r="D2101" i="16"/>
  <c r="G2101" i="16" s="1"/>
  <c r="F2100" i="16"/>
  <c r="E2100" i="16"/>
  <c r="D2100" i="16"/>
  <c r="G2100" i="16" s="1"/>
  <c r="F2099" i="16"/>
  <c r="E2099" i="16"/>
  <c r="D2099" i="16"/>
  <c r="G2099" i="16" s="1"/>
  <c r="F2098" i="16"/>
  <c r="E2098" i="16"/>
  <c r="D2098" i="16"/>
  <c r="G2098" i="16" s="1"/>
  <c r="F2097" i="16"/>
  <c r="E2097" i="16"/>
  <c r="D2097" i="16"/>
  <c r="G2097" i="16" s="1"/>
  <c r="F2096" i="16"/>
  <c r="E2096" i="16"/>
  <c r="D2096" i="16"/>
  <c r="G2096" i="16" s="1"/>
  <c r="F2095" i="16"/>
  <c r="E2095" i="16"/>
  <c r="D2095" i="16"/>
  <c r="G2095" i="16" s="1"/>
  <c r="F2094" i="16"/>
  <c r="E2094" i="16"/>
  <c r="D2094" i="16"/>
  <c r="G2094" i="16" s="1"/>
  <c r="F2093" i="16"/>
  <c r="E2093" i="16"/>
  <c r="D2093" i="16"/>
  <c r="G2093" i="16" s="1"/>
  <c r="F2092" i="16"/>
  <c r="E2092" i="16"/>
  <c r="D2092" i="16"/>
  <c r="G2092" i="16" s="1"/>
  <c r="F2091" i="16"/>
  <c r="E2091" i="16"/>
  <c r="D2091" i="16"/>
  <c r="G2091" i="16" s="1"/>
  <c r="F2090" i="16"/>
  <c r="E2090" i="16"/>
  <c r="D2090" i="16"/>
  <c r="G2090" i="16" s="1"/>
  <c r="F2089" i="16"/>
  <c r="E2089" i="16"/>
  <c r="D2089" i="16"/>
  <c r="G2089" i="16" s="1"/>
  <c r="F2088" i="16"/>
  <c r="E2088" i="16"/>
  <c r="D2088" i="16"/>
  <c r="G2088" i="16" s="1"/>
  <c r="F2087" i="16"/>
  <c r="E2087" i="16"/>
  <c r="D2087" i="16"/>
  <c r="G2087" i="16" s="1"/>
  <c r="F2086" i="16"/>
  <c r="E2086" i="16"/>
  <c r="D2086" i="16"/>
  <c r="G2086" i="16" s="1"/>
  <c r="F2085" i="16"/>
  <c r="E2085" i="16"/>
  <c r="D2085" i="16"/>
  <c r="G2085" i="16" s="1"/>
  <c r="F2084" i="16"/>
  <c r="E2084" i="16"/>
  <c r="D2084" i="16"/>
  <c r="G2084" i="16" s="1"/>
  <c r="F2083" i="16"/>
  <c r="E2083" i="16"/>
  <c r="D2083" i="16"/>
  <c r="G2083" i="16" s="1"/>
  <c r="F2082" i="16"/>
  <c r="E2082" i="16"/>
  <c r="D2082" i="16"/>
  <c r="G2082" i="16" s="1"/>
  <c r="F2081" i="16"/>
  <c r="E2081" i="16"/>
  <c r="D2081" i="16"/>
  <c r="G2081" i="16" s="1"/>
  <c r="F2080" i="16"/>
  <c r="E2080" i="16"/>
  <c r="D2080" i="16"/>
  <c r="G2080" i="16" s="1"/>
  <c r="F2079" i="16"/>
  <c r="E2079" i="16"/>
  <c r="D2079" i="16"/>
  <c r="G2079" i="16" s="1"/>
  <c r="F2078" i="16"/>
  <c r="E2078" i="16"/>
  <c r="D2078" i="16"/>
  <c r="G2078" i="16" s="1"/>
  <c r="F2077" i="16"/>
  <c r="E2077" i="16"/>
  <c r="D2077" i="16"/>
  <c r="G2077" i="16" s="1"/>
  <c r="F2076" i="16"/>
  <c r="E2076" i="16"/>
  <c r="D2076" i="16"/>
  <c r="G2076" i="16" s="1"/>
  <c r="F2075" i="16"/>
  <c r="E2075" i="16"/>
  <c r="D2075" i="16"/>
  <c r="G2075" i="16" s="1"/>
  <c r="F2074" i="16"/>
  <c r="E2074" i="16"/>
  <c r="D2074" i="16"/>
  <c r="G2074" i="16" s="1"/>
  <c r="F2073" i="16"/>
  <c r="E2073" i="16"/>
  <c r="D2073" i="16"/>
  <c r="G2073" i="16" s="1"/>
  <c r="F2072" i="16"/>
  <c r="E2072" i="16"/>
  <c r="D2072" i="16"/>
  <c r="G2072" i="16" s="1"/>
  <c r="F2071" i="16"/>
  <c r="E2071" i="16"/>
  <c r="D2071" i="16"/>
  <c r="G2071" i="16" s="1"/>
  <c r="F2070" i="16"/>
  <c r="E2070" i="16"/>
  <c r="D2070" i="16"/>
  <c r="G2070" i="16" s="1"/>
  <c r="F2069" i="16"/>
  <c r="E2069" i="16"/>
  <c r="D2069" i="16"/>
  <c r="G2069" i="16" s="1"/>
  <c r="F2068" i="16"/>
  <c r="E2068" i="16"/>
  <c r="D2068" i="16"/>
  <c r="G2068" i="16" s="1"/>
  <c r="F2067" i="16"/>
  <c r="E2067" i="16"/>
  <c r="D2067" i="16"/>
  <c r="G2067" i="16" s="1"/>
  <c r="F2066" i="16"/>
  <c r="E2066" i="16"/>
  <c r="D2066" i="16"/>
  <c r="G2066" i="16" s="1"/>
  <c r="F2065" i="16"/>
  <c r="E2065" i="16"/>
  <c r="D2065" i="16"/>
  <c r="G2065" i="16" s="1"/>
  <c r="F2064" i="16"/>
  <c r="E2064" i="16"/>
  <c r="D2064" i="16"/>
  <c r="G2064" i="16" s="1"/>
  <c r="F2063" i="16"/>
  <c r="E2063" i="16"/>
  <c r="D2063" i="16"/>
  <c r="G2063" i="16" s="1"/>
  <c r="F2062" i="16"/>
  <c r="E2062" i="16"/>
  <c r="D2062" i="16"/>
  <c r="G2062" i="16" s="1"/>
  <c r="F2061" i="16"/>
  <c r="E2061" i="16"/>
  <c r="D2061" i="16"/>
  <c r="G2061" i="16" s="1"/>
  <c r="F2060" i="16"/>
  <c r="E2060" i="16"/>
  <c r="D2060" i="16"/>
  <c r="G2060" i="16" s="1"/>
  <c r="F2059" i="16"/>
  <c r="E2059" i="16"/>
  <c r="D2059" i="16"/>
  <c r="G2059" i="16" s="1"/>
  <c r="F2058" i="16"/>
  <c r="E2058" i="16"/>
  <c r="D2058" i="16"/>
  <c r="G2058" i="16" s="1"/>
  <c r="F2057" i="16"/>
  <c r="E2057" i="16"/>
  <c r="D2057" i="16"/>
  <c r="G2057" i="16" s="1"/>
  <c r="F2056" i="16"/>
  <c r="E2056" i="16"/>
  <c r="D2056" i="16"/>
  <c r="G2056" i="16" s="1"/>
  <c r="F2055" i="16"/>
  <c r="E2055" i="16"/>
  <c r="D2055" i="16"/>
  <c r="G2055" i="16" s="1"/>
  <c r="F2054" i="16"/>
  <c r="E2054" i="16"/>
  <c r="D2054" i="16"/>
  <c r="G2054" i="16" s="1"/>
  <c r="F2053" i="16"/>
  <c r="E2053" i="16"/>
  <c r="D2053" i="16"/>
  <c r="G2053" i="16" s="1"/>
  <c r="F2052" i="16"/>
  <c r="E2052" i="16"/>
  <c r="D2052" i="16"/>
  <c r="G2052" i="16" s="1"/>
  <c r="F2051" i="16"/>
  <c r="E2051" i="16"/>
  <c r="D2051" i="16"/>
  <c r="G2051" i="16" s="1"/>
  <c r="F2050" i="16"/>
  <c r="E2050" i="16"/>
  <c r="D2050" i="16"/>
  <c r="G2050" i="16" s="1"/>
  <c r="F2049" i="16"/>
  <c r="E2049" i="16"/>
  <c r="D2049" i="16"/>
  <c r="G2049" i="16" s="1"/>
  <c r="F2048" i="16"/>
  <c r="E2048" i="16"/>
  <c r="D2048" i="16"/>
  <c r="G2048" i="16" s="1"/>
  <c r="F2047" i="16"/>
  <c r="E2047" i="16"/>
  <c r="D2047" i="16"/>
  <c r="G2047" i="16" s="1"/>
  <c r="F2046" i="16"/>
  <c r="E2046" i="16"/>
  <c r="D2046" i="16"/>
  <c r="G2046" i="16" s="1"/>
  <c r="F2045" i="16"/>
  <c r="E2045" i="16"/>
  <c r="D2045" i="16"/>
  <c r="G2045" i="16" s="1"/>
  <c r="F2044" i="16"/>
  <c r="E2044" i="16"/>
  <c r="D2044" i="16"/>
  <c r="G2044" i="16" s="1"/>
  <c r="F2043" i="16"/>
  <c r="E2043" i="16"/>
  <c r="D2043" i="16"/>
  <c r="G2043" i="16" s="1"/>
  <c r="F2042" i="16"/>
  <c r="E2042" i="16"/>
  <c r="D2042" i="16"/>
  <c r="G2042" i="16" s="1"/>
  <c r="F2041" i="16"/>
  <c r="E2041" i="16"/>
  <c r="D2041" i="16"/>
  <c r="G2041" i="16" s="1"/>
  <c r="F2040" i="16"/>
  <c r="E2040" i="16"/>
  <c r="D2040" i="16"/>
  <c r="G2040" i="16" s="1"/>
  <c r="F2039" i="16"/>
  <c r="E2039" i="16"/>
  <c r="D2039" i="16"/>
  <c r="G2039" i="16" s="1"/>
  <c r="F2038" i="16"/>
  <c r="E2038" i="16"/>
  <c r="D2038" i="16"/>
  <c r="G2038" i="16" s="1"/>
  <c r="F2037" i="16"/>
  <c r="E2037" i="16"/>
  <c r="D2037" i="16"/>
  <c r="G2037" i="16" s="1"/>
  <c r="F2036" i="16"/>
  <c r="E2036" i="16"/>
  <c r="D2036" i="16"/>
  <c r="G2036" i="16" s="1"/>
  <c r="F2035" i="16"/>
  <c r="E2035" i="16"/>
  <c r="D2035" i="16"/>
  <c r="G2035" i="16" s="1"/>
  <c r="F2034" i="16"/>
  <c r="E2034" i="16"/>
  <c r="D2034" i="16"/>
  <c r="G2034" i="16" s="1"/>
  <c r="F2033" i="16"/>
  <c r="E2033" i="16"/>
  <c r="D2033" i="16"/>
  <c r="G2033" i="16" s="1"/>
  <c r="F2032" i="16"/>
  <c r="E2032" i="16"/>
  <c r="D2032" i="16"/>
  <c r="G2032" i="16" s="1"/>
  <c r="F2031" i="16"/>
  <c r="E2031" i="16"/>
  <c r="D2031" i="16"/>
  <c r="G2031" i="16" s="1"/>
  <c r="F2030" i="16"/>
  <c r="E2030" i="16"/>
  <c r="D2030" i="16"/>
  <c r="G2030" i="16" s="1"/>
  <c r="F2029" i="16"/>
  <c r="E2029" i="16"/>
  <c r="D2029" i="16"/>
  <c r="G2029" i="16" s="1"/>
  <c r="F2028" i="16"/>
  <c r="E2028" i="16"/>
  <c r="D2028" i="16"/>
  <c r="G2028" i="16" s="1"/>
  <c r="F2027" i="16"/>
  <c r="E2027" i="16"/>
  <c r="D2027" i="16"/>
  <c r="G2027" i="16" s="1"/>
  <c r="F2026" i="16"/>
  <c r="E2026" i="16"/>
  <c r="D2026" i="16"/>
  <c r="G2026" i="16" s="1"/>
  <c r="F2025" i="16"/>
  <c r="E2025" i="16"/>
  <c r="D2025" i="16"/>
  <c r="G2025" i="16" s="1"/>
  <c r="F2024" i="16"/>
  <c r="E2024" i="16"/>
  <c r="D2024" i="16"/>
  <c r="G2024" i="16" s="1"/>
  <c r="F2023" i="16"/>
  <c r="E2023" i="16"/>
  <c r="D2023" i="16"/>
  <c r="G2023" i="16" s="1"/>
  <c r="F2022" i="16"/>
  <c r="E2022" i="16"/>
  <c r="D2022" i="16"/>
  <c r="G2022" i="16" s="1"/>
  <c r="F2021" i="16"/>
  <c r="E2021" i="16"/>
  <c r="D2021" i="16"/>
  <c r="G2021" i="16" s="1"/>
  <c r="F2020" i="16"/>
  <c r="E2020" i="16"/>
  <c r="D2020" i="16"/>
  <c r="G2020" i="16" s="1"/>
  <c r="F2019" i="16"/>
  <c r="E2019" i="16"/>
  <c r="D2019" i="16"/>
  <c r="G2019" i="16" s="1"/>
  <c r="F2018" i="16"/>
  <c r="E2018" i="16"/>
  <c r="D2018" i="16"/>
  <c r="G2018" i="16" s="1"/>
  <c r="F2017" i="16"/>
  <c r="E2017" i="16"/>
  <c r="D2017" i="16"/>
  <c r="G2017" i="16" s="1"/>
  <c r="F2016" i="16"/>
  <c r="E2016" i="16"/>
  <c r="D2016" i="16"/>
  <c r="G2016" i="16" s="1"/>
  <c r="F2015" i="16"/>
  <c r="E2015" i="16"/>
  <c r="D2015" i="16"/>
  <c r="G2015" i="16" s="1"/>
  <c r="F2014" i="16"/>
  <c r="E2014" i="16"/>
  <c r="D2014" i="16"/>
  <c r="G2014" i="16" s="1"/>
  <c r="F2013" i="16"/>
  <c r="E2013" i="16"/>
  <c r="D2013" i="16"/>
  <c r="G2013" i="16" s="1"/>
  <c r="F2012" i="16"/>
  <c r="E2012" i="16"/>
  <c r="D2012" i="16"/>
  <c r="G2012" i="16" s="1"/>
  <c r="F2011" i="16"/>
  <c r="E2011" i="16"/>
  <c r="D2011" i="16"/>
  <c r="G2011" i="16" s="1"/>
  <c r="F2010" i="16"/>
  <c r="E2010" i="16"/>
  <c r="D2010" i="16"/>
  <c r="G2010" i="16" s="1"/>
  <c r="F2009" i="16"/>
  <c r="E2009" i="16"/>
  <c r="D2009" i="16"/>
  <c r="G2009" i="16" s="1"/>
  <c r="F2008" i="16"/>
  <c r="E2008" i="16"/>
  <c r="D2008" i="16"/>
  <c r="G2008" i="16" s="1"/>
  <c r="F2007" i="16"/>
  <c r="E2007" i="16"/>
  <c r="D2007" i="16"/>
  <c r="G2007" i="16" s="1"/>
  <c r="F2006" i="16"/>
  <c r="E2006" i="16"/>
  <c r="D2006" i="16"/>
  <c r="G2006" i="16" s="1"/>
  <c r="F2005" i="16"/>
  <c r="E2005" i="16"/>
  <c r="D2005" i="16"/>
  <c r="G2005" i="16" s="1"/>
  <c r="F2004" i="16"/>
  <c r="E2004" i="16"/>
  <c r="D2004" i="16"/>
  <c r="G2004" i="16" s="1"/>
  <c r="F2003" i="16"/>
  <c r="E2003" i="16"/>
  <c r="D2003" i="16"/>
  <c r="G2003" i="16" s="1"/>
  <c r="F2002" i="16"/>
  <c r="E2002" i="16"/>
  <c r="D2002" i="16"/>
  <c r="G2002" i="16" s="1"/>
  <c r="F2001" i="16"/>
  <c r="E2001" i="16"/>
  <c r="D2001" i="16"/>
  <c r="G2001" i="16" s="1"/>
  <c r="F2000" i="16"/>
  <c r="E2000" i="16"/>
  <c r="D2000" i="16"/>
  <c r="G2000" i="16" s="1"/>
  <c r="F1999" i="16"/>
  <c r="E1999" i="16"/>
  <c r="D1999" i="16"/>
  <c r="G1999" i="16" s="1"/>
  <c r="F1998" i="16"/>
  <c r="E1998" i="16"/>
  <c r="D1998" i="16"/>
  <c r="G1998" i="16" s="1"/>
  <c r="F1997" i="16"/>
  <c r="E1997" i="16"/>
  <c r="D1997" i="16"/>
  <c r="G1997" i="16" s="1"/>
  <c r="F1996" i="16"/>
  <c r="E1996" i="16"/>
  <c r="D1996" i="16"/>
  <c r="G1996" i="16" s="1"/>
  <c r="F1995" i="16"/>
  <c r="E1995" i="16"/>
  <c r="D1995" i="16"/>
  <c r="G1995" i="16" s="1"/>
  <c r="F1994" i="16"/>
  <c r="E1994" i="16"/>
  <c r="D1994" i="16"/>
  <c r="G1994" i="16" s="1"/>
  <c r="F1993" i="16"/>
  <c r="E1993" i="16"/>
  <c r="D1993" i="16"/>
  <c r="G1993" i="16" s="1"/>
  <c r="F1992" i="16"/>
  <c r="E1992" i="16"/>
  <c r="D1992" i="16"/>
  <c r="G1992" i="16" s="1"/>
  <c r="F1991" i="16"/>
  <c r="E1991" i="16"/>
  <c r="D1991" i="16"/>
  <c r="G1991" i="16" s="1"/>
  <c r="F1990" i="16"/>
  <c r="E1990" i="16"/>
  <c r="D1990" i="16"/>
  <c r="G1990" i="16" s="1"/>
  <c r="F1989" i="16"/>
  <c r="E1989" i="16"/>
  <c r="D1989" i="16"/>
  <c r="G1989" i="16" s="1"/>
  <c r="F1988" i="16"/>
  <c r="E1988" i="16"/>
  <c r="D1988" i="16"/>
  <c r="G1988" i="16" s="1"/>
  <c r="F1987" i="16"/>
  <c r="E1987" i="16"/>
  <c r="D1987" i="16"/>
  <c r="G1987" i="16" s="1"/>
  <c r="F1986" i="16"/>
  <c r="E1986" i="16"/>
  <c r="D1986" i="16"/>
  <c r="G1986" i="16" s="1"/>
  <c r="F1985" i="16"/>
  <c r="E1985" i="16"/>
  <c r="D1985" i="16"/>
  <c r="G1985" i="16" s="1"/>
  <c r="F1984" i="16"/>
  <c r="E1984" i="16"/>
  <c r="D1984" i="16"/>
  <c r="G1984" i="16" s="1"/>
  <c r="F1983" i="16"/>
  <c r="E1983" i="16"/>
  <c r="D1983" i="16"/>
  <c r="G1983" i="16" s="1"/>
  <c r="F1982" i="16"/>
  <c r="E1982" i="16"/>
  <c r="D1982" i="16"/>
  <c r="G1982" i="16" s="1"/>
  <c r="F1981" i="16"/>
  <c r="E1981" i="16"/>
  <c r="D1981" i="16"/>
  <c r="G1981" i="16" s="1"/>
  <c r="F1980" i="16"/>
  <c r="E1980" i="16"/>
  <c r="D1980" i="16"/>
  <c r="G1980" i="16" s="1"/>
  <c r="F1979" i="16"/>
  <c r="E1979" i="16"/>
  <c r="D1979" i="16"/>
  <c r="G1979" i="16" s="1"/>
  <c r="F1978" i="16"/>
  <c r="E1978" i="16"/>
  <c r="D1978" i="16"/>
  <c r="G1978" i="16" s="1"/>
  <c r="F1977" i="16"/>
  <c r="E1977" i="16"/>
  <c r="D1977" i="16"/>
  <c r="G1977" i="16" s="1"/>
  <c r="F1976" i="16"/>
  <c r="E1976" i="16"/>
  <c r="D1976" i="16"/>
  <c r="G1976" i="16" s="1"/>
  <c r="F1975" i="16"/>
  <c r="E1975" i="16"/>
  <c r="D1975" i="16"/>
  <c r="G1975" i="16" s="1"/>
  <c r="F1974" i="16"/>
  <c r="E1974" i="16"/>
  <c r="D1974" i="16"/>
  <c r="G1974" i="16" s="1"/>
  <c r="F1973" i="16"/>
  <c r="E1973" i="16"/>
  <c r="D1973" i="16"/>
  <c r="G1973" i="16" s="1"/>
  <c r="F1972" i="16"/>
  <c r="E1972" i="16"/>
  <c r="D1972" i="16"/>
  <c r="G1972" i="16" s="1"/>
  <c r="F1971" i="16"/>
  <c r="E1971" i="16"/>
  <c r="D1971" i="16"/>
  <c r="G1971" i="16" s="1"/>
  <c r="F1970" i="16"/>
  <c r="E1970" i="16"/>
  <c r="D1970" i="16"/>
  <c r="G1970" i="16" s="1"/>
  <c r="F1969" i="16"/>
  <c r="E1969" i="16"/>
  <c r="D1969" i="16"/>
  <c r="G1969" i="16" s="1"/>
  <c r="F1968" i="16"/>
  <c r="E1968" i="16"/>
  <c r="D1968" i="16"/>
  <c r="G1968" i="16" s="1"/>
  <c r="F1967" i="16"/>
  <c r="E1967" i="16"/>
  <c r="D1967" i="16"/>
  <c r="G1967" i="16" s="1"/>
  <c r="F1966" i="16"/>
  <c r="E1966" i="16"/>
  <c r="D1966" i="16"/>
  <c r="G1966" i="16" s="1"/>
  <c r="F1965" i="16"/>
  <c r="E1965" i="16"/>
  <c r="D1965" i="16"/>
  <c r="G1965" i="16" s="1"/>
  <c r="F1964" i="16"/>
  <c r="E1964" i="16"/>
  <c r="D1964" i="16"/>
  <c r="G1964" i="16" s="1"/>
  <c r="F1963" i="16"/>
  <c r="E1963" i="16"/>
  <c r="D1963" i="16"/>
  <c r="G1963" i="16" s="1"/>
  <c r="F1962" i="16"/>
  <c r="E1962" i="16"/>
  <c r="D1962" i="16"/>
  <c r="G1962" i="16" s="1"/>
  <c r="F1961" i="16"/>
  <c r="E1961" i="16"/>
  <c r="D1961" i="16"/>
  <c r="G1961" i="16" s="1"/>
  <c r="F1960" i="16"/>
  <c r="E1960" i="16"/>
  <c r="D1960" i="16"/>
  <c r="G1960" i="16" s="1"/>
  <c r="F1959" i="16"/>
  <c r="E1959" i="16"/>
  <c r="D1959" i="16"/>
  <c r="G1959" i="16" s="1"/>
  <c r="F1958" i="16"/>
  <c r="E1958" i="16"/>
  <c r="D1958" i="16"/>
  <c r="G1958" i="16" s="1"/>
  <c r="F1957" i="16"/>
  <c r="E1957" i="16"/>
  <c r="D1957" i="16"/>
  <c r="G1957" i="16" s="1"/>
  <c r="F1956" i="16"/>
  <c r="E1956" i="16"/>
  <c r="D1956" i="16"/>
  <c r="G1956" i="16" s="1"/>
  <c r="F1955" i="16"/>
  <c r="E1955" i="16"/>
  <c r="D1955" i="16"/>
  <c r="G1955" i="16" s="1"/>
  <c r="F1954" i="16"/>
  <c r="E1954" i="16"/>
  <c r="D1954" i="16"/>
  <c r="G1954" i="16" s="1"/>
  <c r="F1953" i="16"/>
  <c r="E1953" i="16"/>
  <c r="D1953" i="16"/>
  <c r="G1953" i="16" s="1"/>
  <c r="F1952" i="16"/>
  <c r="E1952" i="16"/>
  <c r="D1952" i="16"/>
  <c r="G1952" i="16" s="1"/>
  <c r="F1951" i="16"/>
  <c r="E1951" i="16"/>
  <c r="D1951" i="16"/>
  <c r="G1951" i="16" s="1"/>
  <c r="F1950" i="16"/>
  <c r="E1950" i="16"/>
  <c r="D1950" i="16"/>
  <c r="G1950" i="16" s="1"/>
  <c r="F1949" i="16"/>
  <c r="E1949" i="16"/>
  <c r="D1949" i="16"/>
  <c r="G1949" i="16" s="1"/>
  <c r="F1948" i="16"/>
  <c r="E1948" i="16"/>
  <c r="D1948" i="16"/>
  <c r="G1948" i="16" s="1"/>
  <c r="F1947" i="16"/>
  <c r="E1947" i="16"/>
  <c r="D1947" i="16"/>
  <c r="G1947" i="16" s="1"/>
  <c r="F1946" i="16"/>
  <c r="E1946" i="16"/>
  <c r="D1946" i="16"/>
  <c r="G1946" i="16" s="1"/>
  <c r="F1945" i="16"/>
  <c r="E1945" i="16"/>
  <c r="D1945" i="16"/>
  <c r="G1945" i="16" s="1"/>
  <c r="F1944" i="16"/>
  <c r="E1944" i="16"/>
  <c r="D1944" i="16"/>
  <c r="G1944" i="16" s="1"/>
  <c r="F1943" i="16"/>
  <c r="E1943" i="16"/>
  <c r="D1943" i="16"/>
  <c r="G1943" i="16" s="1"/>
  <c r="F1942" i="16"/>
  <c r="E1942" i="16"/>
  <c r="D1942" i="16"/>
  <c r="G1942" i="16" s="1"/>
  <c r="F1941" i="16"/>
  <c r="E1941" i="16"/>
  <c r="D1941" i="16"/>
  <c r="G1941" i="16" s="1"/>
  <c r="F1940" i="16"/>
  <c r="E1940" i="16"/>
  <c r="D1940" i="16"/>
  <c r="G1940" i="16" s="1"/>
  <c r="F1939" i="16"/>
  <c r="E1939" i="16"/>
  <c r="D1939" i="16"/>
  <c r="G1939" i="16" s="1"/>
  <c r="F1938" i="16"/>
  <c r="E1938" i="16"/>
  <c r="D1938" i="16"/>
  <c r="G1938" i="16" s="1"/>
  <c r="F1937" i="16"/>
  <c r="E1937" i="16"/>
  <c r="D1937" i="16"/>
  <c r="G1937" i="16" s="1"/>
  <c r="F1936" i="16"/>
  <c r="E1936" i="16"/>
  <c r="D1936" i="16"/>
  <c r="G1936" i="16" s="1"/>
  <c r="F1935" i="16"/>
  <c r="E1935" i="16"/>
  <c r="D1935" i="16"/>
  <c r="G1935" i="16" s="1"/>
  <c r="F1934" i="16"/>
  <c r="E1934" i="16"/>
  <c r="D1934" i="16"/>
  <c r="G1934" i="16" s="1"/>
  <c r="F1933" i="16"/>
  <c r="E1933" i="16"/>
  <c r="D1933" i="16"/>
  <c r="G1933" i="16" s="1"/>
  <c r="F1932" i="16"/>
  <c r="E1932" i="16"/>
  <c r="D1932" i="16"/>
  <c r="G1932" i="16" s="1"/>
  <c r="F1931" i="16"/>
  <c r="E1931" i="16"/>
  <c r="D1931" i="16"/>
  <c r="G1931" i="16" s="1"/>
  <c r="F1930" i="16"/>
  <c r="E1930" i="16"/>
  <c r="D1930" i="16"/>
  <c r="G1930" i="16" s="1"/>
  <c r="F1929" i="16"/>
  <c r="E1929" i="16"/>
  <c r="D1929" i="16"/>
  <c r="G1929" i="16" s="1"/>
  <c r="F1928" i="16"/>
  <c r="E1928" i="16"/>
  <c r="D1928" i="16"/>
  <c r="G1928" i="16" s="1"/>
  <c r="F1927" i="16"/>
  <c r="E1927" i="16"/>
  <c r="D1927" i="16"/>
  <c r="G1927" i="16" s="1"/>
  <c r="F1926" i="16"/>
  <c r="E1926" i="16"/>
  <c r="D1926" i="16"/>
  <c r="G1926" i="16" s="1"/>
  <c r="F1925" i="16"/>
  <c r="E1925" i="16"/>
  <c r="D1925" i="16"/>
  <c r="G1925" i="16" s="1"/>
  <c r="F1924" i="16"/>
  <c r="E1924" i="16"/>
  <c r="D1924" i="16"/>
  <c r="G1924" i="16" s="1"/>
  <c r="F1923" i="16"/>
  <c r="E1923" i="16"/>
  <c r="D1923" i="16"/>
  <c r="G1923" i="16" s="1"/>
  <c r="F1922" i="16"/>
  <c r="E1922" i="16"/>
  <c r="D1922" i="16"/>
  <c r="G1922" i="16" s="1"/>
  <c r="F1921" i="16"/>
  <c r="E1921" i="16"/>
  <c r="D1921" i="16"/>
  <c r="G1921" i="16" s="1"/>
  <c r="F1920" i="16"/>
  <c r="E1920" i="16"/>
  <c r="D1920" i="16"/>
  <c r="G1920" i="16" s="1"/>
  <c r="F1919" i="16"/>
  <c r="E1919" i="16"/>
  <c r="D1919" i="16"/>
  <c r="G1919" i="16" s="1"/>
  <c r="F1918" i="16"/>
  <c r="E1918" i="16"/>
  <c r="D1918" i="16"/>
  <c r="G1918" i="16" s="1"/>
  <c r="F1917" i="16"/>
  <c r="E1917" i="16"/>
  <c r="D1917" i="16"/>
  <c r="G1917" i="16" s="1"/>
  <c r="F1916" i="16"/>
  <c r="E1916" i="16"/>
  <c r="D1916" i="16"/>
  <c r="G1916" i="16" s="1"/>
  <c r="F1915" i="16"/>
  <c r="E1915" i="16"/>
  <c r="D1915" i="16"/>
  <c r="G1915" i="16" s="1"/>
  <c r="F1914" i="16"/>
  <c r="E1914" i="16"/>
  <c r="D1914" i="16"/>
  <c r="G1914" i="16" s="1"/>
  <c r="F1913" i="16"/>
  <c r="E1913" i="16"/>
  <c r="D1913" i="16"/>
  <c r="G1913" i="16" s="1"/>
  <c r="F1912" i="16"/>
  <c r="E1912" i="16"/>
  <c r="D1912" i="16"/>
  <c r="G1912" i="16" s="1"/>
  <c r="F1911" i="16"/>
  <c r="E1911" i="16"/>
  <c r="D1911" i="16"/>
  <c r="G1911" i="16" s="1"/>
  <c r="F1910" i="16"/>
  <c r="E1910" i="16"/>
  <c r="D1910" i="16"/>
  <c r="G1910" i="16" s="1"/>
  <c r="F1909" i="16"/>
  <c r="E1909" i="16"/>
  <c r="D1909" i="16"/>
  <c r="G1909" i="16" s="1"/>
  <c r="F1908" i="16"/>
  <c r="E1908" i="16"/>
  <c r="D1908" i="16"/>
  <c r="G1908" i="16" s="1"/>
  <c r="F1907" i="16"/>
  <c r="E1907" i="16"/>
  <c r="D1907" i="16"/>
  <c r="G1907" i="16" s="1"/>
  <c r="F1906" i="16"/>
  <c r="E1906" i="16"/>
  <c r="D1906" i="16"/>
  <c r="G1906" i="16" s="1"/>
  <c r="F1905" i="16"/>
  <c r="E1905" i="16"/>
  <c r="D1905" i="16"/>
  <c r="G1905" i="16" s="1"/>
  <c r="F1904" i="16"/>
  <c r="E1904" i="16"/>
  <c r="D1904" i="16"/>
  <c r="G1904" i="16" s="1"/>
  <c r="F1903" i="16"/>
  <c r="E1903" i="16"/>
  <c r="D1903" i="16"/>
  <c r="G1903" i="16" s="1"/>
  <c r="F1902" i="16"/>
  <c r="E1902" i="16"/>
  <c r="D1902" i="16"/>
  <c r="G1902" i="16" s="1"/>
  <c r="F1901" i="16"/>
  <c r="E1901" i="16"/>
  <c r="D1901" i="16"/>
  <c r="G1901" i="16" s="1"/>
  <c r="F1900" i="16"/>
  <c r="E1900" i="16"/>
  <c r="D1900" i="16"/>
  <c r="G1900" i="16" s="1"/>
  <c r="F1899" i="16"/>
  <c r="E1899" i="16"/>
  <c r="D1899" i="16"/>
  <c r="G1899" i="16" s="1"/>
  <c r="F1898" i="16"/>
  <c r="E1898" i="16"/>
  <c r="D1898" i="16"/>
  <c r="G1898" i="16" s="1"/>
  <c r="F1897" i="16"/>
  <c r="E1897" i="16"/>
  <c r="D1897" i="16"/>
  <c r="G1897" i="16" s="1"/>
  <c r="F1896" i="16"/>
  <c r="E1896" i="16"/>
  <c r="D1896" i="16"/>
  <c r="G1896" i="16" s="1"/>
  <c r="F1895" i="16"/>
  <c r="E1895" i="16"/>
  <c r="D1895" i="16"/>
  <c r="G1895" i="16" s="1"/>
  <c r="F1894" i="16"/>
  <c r="E1894" i="16"/>
  <c r="D1894" i="16"/>
  <c r="G1894" i="16" s="1"/>
  <c r="F1893" i="16"/>
  <c r="E1893" i="16"/>
  <c r="D1893" i="16"/>
  <c r="G1893" i="16" s="1"/>
  <c r="F1892" i="16"/>
  <c r="E1892" i="16"/>
  <c r="D1892" i="16"/>
  <c r="G1892" i="16" s="1"/>
  <c r="F1891" i="16"/>
  <c r="E1891" i="16"/>
  <c r="D1891" i="16"/>
  <c r="G1891" i="16" s="1"/>
  <c r="F1890" i="16"/>
  <c r="E1890" i="16"/>
  <c r="D1890" i="16"/>
  <c r="G1890" i="16" s="1"/>
  <c r="F1889" i="16"/>
  <c r="E1889" i="16"/>
  <c r="D1889" i="16"/>
  <c r="G1889" i="16" s="1"/>
  <c r="F1888" i="16"/>
  <c r="E1888" i="16"/>
  <c r="D1888" i="16"/>
  <c r="G1888" i="16" s="1"/>
  <c r="F1887" i="16"/>
  <c r="E1887" i="16"/>
  <c r="D1887" i="16"/>
  <c r="G1887" i="16" s="1"/>
  <c r="F1886" i="16"/>
  <c r="E1886" i="16"/>
  <c r="D1886" i="16"/>
  <c r="G1886" i="16" s="1"/>
  <c r="F1885" i="16"/>
  <c r="E1885" i="16"/>
  <c r="D1885" i="16"/>
  <c r="G1885" i="16" s="1"/>
  <c r="F1884" i="16"/>
  <c r="E1884" i="16"/>
  <c r="D1884" i="16"/>
  <c r="G1884" i="16" s="1"/>
  <c r="F1883" i="16"/>
  <c r="E1883" i="16"/>
  <c r="D1883" i="16"/>
  <c r="G1883" i="16" s="1"/>
  <c r="F1882" i="16"/>
  <c r="E1882" i="16"/>
  <c r="D1882" i="16"/>
  <c r="G1882" i="16" s="1"/>
  <c r="F1881" i="16"/>
  <c r="E1881" i="16"/>
  <c r="D1881" i="16"/>
  <c r="G1881" i="16" s="1"/>
  <c r="F1880" i="16"/>
  <c r="E1880" i="16"/>
  <c r="D1880" i="16"/>
  <c r="G1880" i="16" s="1"/>
  <c r="F1879" i="16"/>
  <c r="E1879" i="16"/>
  <c r="D1879" i="16"/>
  <c r="G1879" i="16" s="1"/>
  <c r="F1878" i="16"/>
  <c r="E1878" i="16"/>
  <c r="D1878" i="16"/>
  <c r="G1878" i="16" s="1"/>
  <c r="F1877" i="16"/>
  <c r="E1877" i="16"/>
  <c r="D1877" i="16"/>
  <c r="G1877" i="16" s="1"/>
  <c r="F1876" i="16"/>
  <c r="E1876" i="16"/>
  <c r="D1876" i="16"/>
  <c r="G1876" i="16" s="1"/>
  <c r="F1875" i="16"/>
  <c r="E1875" i="16"/>
  <c r="D1875" i="16"/>
  <c r="G1875" i="16" s="1"/>
  <c r="F1874" i="16"/>
  <c r="E1874" i="16"/>
  <c r="D1874" i="16"/>
  <c r="G1874" i="16" s="1"/>
  <c r="F1873" i="16"/>
  <c r="E1873" i="16"/>
  <c r="D1873" i="16"/>
  <c r="G1873" i="16" s="1"/>
  <c r="F1872" i="16"/>
  <c r="E1872" i="16"/>
  <c r="D1872" i="16"/>
  <c r="G1872" i="16" s="1"/>
  <c r="F1871" i="16"/>
  <c r="E1871" i="16"/>
  <c r="D1871" i="16"/>
  <c r="G1871" i="16" s="1"/>
  <c r="F1870" i="16"/>
  <c r="E1870" i="16"/>
  <c r="D1870" i="16"/>
  <c r="G1870" i="16" s="1"/>
  <c r="F1869" i="16"/>
  <c r="E1869" i="16"/>
  <c r="D1869" i="16"/>
  <c r="G1869" i="16" s="1"/>
  <c r="F1868" i="16"/>
  <c r="E1868" i="16"/>
  <c r="D1868" i="16"/>
  <c r="G1868" i="16" s="1"/>
  <c r="F1867" i="16"/>
  <c r="E1867" i="16"/>
  <c r="D1867" i="16"/>
  <c r="G1867" i="16" s="1"/>
  <c r="F1866" i="16"/>
  <c r="E1866" i="16"/>
  <c r="D1866" i="16"/>
  <c r="G1866" i="16" s="1"/>
  <c r="F1865" i="16"/>
  <c r="E1865" i="16"/>
  <c r="D1865" i="16"/>
  <c r="G1865" i="16" s="1"/>
  <c r="F1864" i="16"/>
  <c r="E1864" i="16"/>
  <c r="D1864" i="16"/>
  <c r="G1864" i="16" s="1"/>
  <c r="F1863" i="16"/>
  <c r="E1863" i="16"/>
  <c r="D1863" i="16"/>
  <c r="G1863" i="16" s="1"/>
  <c r="F1862" i="16"/>
  <c r="E1862" i="16"/>
  <c r="D1862" i="16"/>
  <c r="G1862" i="16" s="1"/>
  <c r="F1861" i="16"/>
  <c r="E1861" i="16"/>
  <c r="D1861" i="16"/>
  <c r="G1861" i="16" s="1"/>
  <c r="F1860" i="16"/>
  <c r="E1860" i="16"/>
  <c r="D1860" i="16"/>
  <c r="G1860" i="16" s="1"/>
  <c r="F1859" i="16"/>
  <c r="E1859" i="16"/>
  <c r="D1859" i="16"/>
  <c r="G1859" i="16" s="1"/>
  <c r="F1858" i="16"/>
  <c r="E1858" i="16"/>
  <c r="D1858" i="16"/>
  <c r="G1858" i="16" s="1"/>
  <c r="F1857" i="16"/>
  <c r="E1857" i="16"/>
  <c r="D1857" i="16"/>
  <c r="G1857" i="16" s="1"/>
  <c r="F1856" i="16"/>
  <c r="E1856" i="16"/>
  <c r="D1856" i="16"/>
  <c r="G1856" i="16" s="1"/>
  <c r="F1855" i="16"/>
  <c r="E1855" i="16"/>
  <c r="D1855" i="16"/>
  <c r="G1855" i="16" s="1"/>
  <c r="F1854" i="16"/>
  <c r="E1854" i="16"/>
  <c r="D1854" i="16"/>
  <c r="G1854" i="16" s="1"/>
  <c r="F1853" i="16"/>
  <c r="E1853" i="16"/>
  <c r="D1853" i="16"/>
  <c r="G1853" i="16" s="1"/>
  <c r="F1852" i="16"/>
  <c r="E1852" i="16"/>
  <c r="D1852" i="16"/>
  <c r="G1852" i="16" s="1"/>
  <c r="F1851" i="16"/>
  <c r="E1851" i="16"/>
  <c r="D1851" i="16"/>
  <c r="G1851" i="16" s="1"/>
  <c r="F1850" i="16"/>
  <c r="E1850" i="16"/>
  <c r="D1850" i="16"/>
  <c r="G1850" i="16" s="1"/>
  <c r="F1849" i="16"/>
  <c r="E1849" i="16"/>
  <c r="D1849" i="16"/>
  <c r="G1849" i="16" s="1"/>
  <c r="F1848" i="16"/>
  <c r="E1848" i="16"/>
  <c r="D1848" i="16"/>
  <c r="G1848" i="16" s="1"/>
  <c r="F1847" i="16"/>
  <c r="E1847" i="16"/>
  <c r="D1847" i="16"/>
  <c r="G1847" i="16" s="1"/>
  <c r="F1846" i="16"/>
  <c r="E1846" i="16"/>
  <c r="D1846" i="16"/>
  <c r="G1846" i="16" s="1"/>
  <c r="F1845" i="16"/>
  <c r="E1845" i="16"/>
  <c r="D1845" i="16"/>
  <c r="G1845" i="16" s="1"/>
  <c r="F1844" i="16"/>
  <c r="E1844" i="16"/>
  <c r="D1844" i="16"/>
  <c r="G1844" i="16" s="1"/>
  <c r="F1843" i="16"/>
  <c r="E1843" i="16"/>
  <c r="D1843" i="16"/>
  <c r="G1843" i="16" s="1"/>
  <c r="F1842" i="16"/>
  <c r="E1842" i="16"/>
  <c r="D1842" i="16"/>
  <c r="G1842" i="16" s="1"/>
  <c r="F1841" i="16"/>
  <c r="E1841" i="16"/>
  <c r="D1841" i="16"/>
  <c r="G1841" i="16" s="1"/>
  <c r="F1840" i="16"/>
  <c r="E1840" i="16"/>
  <c r="D1840" i="16"/>
  <c r="G1840" i="16" s="1"/>
  <c r="F1839" i="16"/>
  <c r="E1839" i="16"/>
  <c r="D1839" i="16"/>
  <c r="G1839" i="16" s="1"/>
  <c r="F1838" i="16"/>
  <c r="E1838" i="16"/>
  <c r="D1838" i="16"/>
  <c r="G1838" i="16" s="1"/>
  <c r="F1837" i="16"/>
  <c r="E1837" i="16"/>
  <c r="D1837" i="16"/>
  <c r="G1837" i="16" s="1"/>
  <c r="F1836" i="16"/>
  <c r="E1836" i="16"/>
  <c r="D1836" i="16"/>
  <c r="G1836" i="16" s="1"/>
  <c r="F1835" i="16"/>
  <c r="E1835" i="16"/>
  <c r="D1835" i="16"/>
  <c r="G1835" i="16" s="1"/>
  <c r="F1834" i="16"/>
  <c r="E1834" i="16"/>
  <c r="D1834" i="16"/>
  <c r="G1834" i="16" s="1"/>
  <c r="F1833" i="16"/>
  <c r="E1833" i="16"/>
  <c r="D1833" i="16"/>
  <c r="G1833" i="16" s="1"/>
  <c r="F1832" i="16"/>
  <c r="E1832" i="16"/>
  <c r="D1832" i="16"/>
  <c r="G1832" i="16" s="1"/>
  <c r="F1831" i="16"/>
  <c r="E1831" i="16"/>
  <c r="D1831" i="16"/>
  <c r="G1831" i="16" s="1"/>
  <c r="F1830" i="16"/>
  <c r="E1830" i="16"/>
  <c r="D1830" i="16"/>
  <c r="G1830" i="16" s="1"/>
  <c r="F1829" i="16"/>
  <c r="E1829" i="16"/>
  <c r="D1829" i="16"/>
  <c r="G1829" i="16" s="1"/>
  <c r="F1828" i="16"/>
  <c r="E1828" i="16"/>
  <c r="D1828" i="16"/>
  <c r="G1828" i="16" s="1"/>
  <c r="F1827" i="16"/>
  <c r="E1827" i="16"/>
  <c r="D1827" i="16"/>
  <c r="G1827" i="16" s="1"/>
  <c r="F1826" i="16"/>
  <c r="E1826" i="16"/>
  <c r="D1826" i="16"/>
  <c r="G1826" i="16" s="1"/>
  <c r="F1825" i="16"/>
  <c r="E1825" i="16"/>
  <c r="D1825" i="16"/>
  <c r="G1825" i="16" s="1"/>
  <c r="F1824" i="16"/>
  <c r="E1824" i="16"/>
  <c r="D1824" i="16"/>
  <c r="G1824" i="16" s="1"/>
  <c r="F1823" i="16"/>
  <c r="E1823" i="16"/>
  <c r="D1823" i="16"/>
  <c r="G1823" i="16" s="1"/>
  <c r="F1822" i="16"/>
  <c r="E1822" i="16"/>
  <c r="D1822" i="16"/>
  <c r="G1822" i="16" s="1"/>
  <c r="F1821" i="16"/>
  <c r="E1821" i="16"/>
  <c r="D1821" i="16"/>
  <c r="G1821" i="16" s="1"/>
  <c r="F1820" i="16"/>
  <c r="E1820" i="16"/>
  <c r="D1820" i="16"/>
  <c r="G1820" i="16" s="1"/>
  <c r="F1819" i="16"/>
  <c r="E1819" i="16"/>
  <c r="D1819" i="16"/>
  <c r="G1819" i="16" s="1"/>
  <c r="F1818" i="16"/>
  <c r="E1818" i="16"/>
  <c r="D1818" i="16"/>
  <c r="G1818" i="16" s="1"/>
  <c r="F1817" i="16"/>
  <c r="E1817" i="16"/>
  <c r="D1817" i="16"/>
  <c r="G1817" i="16" s="1"/>
  <c r="F1816" i="16"/>
  <c r="E1816" i="16"/>
  <c r="D1816" i="16"/>
  <c r="G1816" i="16" s="1"/>
  <c r="F1815" i="16"/>
  <c r="E1815" i="16"/>
  <c r="D1815" i="16"/>
  <c r="G1815" i="16" s="1"/>
  <c r="F1814" i="16"/>
  <c r="E1814" i="16"/>
  <c r="D1814" i="16"/>
  <c r="G1814" i="16" s="1"/>
  <c r="F1813" i="16"/>
  <c r="E1813" i="16"/>
  <c r="D1813" i="16"/>
  <c r="G1813" i="16" s="1"/>
  <c r="F1812" i="16"/>
  <c r="E1812" i="16"/>
  <c r="D1812" i="16"/>
  <c r="G1812" i="16" s="1"/>
  <c r="F1811" i="16"/>
  <c r="E1811" i="16"/>
  <c r="D1811" i="16"/>
  <c r="G1811" i="16" s="1"/>
  <c r="F1810" i="16"/>
  <c r="E1810" i="16"/>
  <c r="D1810" i="16"/>
  <c r="G1810" i="16" s="1"/>
  <c r="F1809" i="16"/>
  <c r="E1809" i="16"/>
  <c r="D1809" i="16"/>
  <c r="G1809" i="16" s="1"/>
  <c r="F1808" i="16"/>
  <c r="E1808" i="16"/>
  <c r="D1808" i="16"/>
  <c r="G1808" i="16" s="1"/>
  <c r="F1807" i="16"/>
  <c r="E1807" i="16"/>
  <c r="D1807" i="16"/>
  <c r="G1807" i="16" s="1"/>
  <c r="F1806" i="16"/>
  <c r="E1806" i="16"/>
  <c r="D1806" i="16"/>
  <c r="G1806" i="16" s="1"/>
  <c r="F1805" i="16"/>
  <c r="E1805" i="16"/>
  <c r="D1805" i="16"/>
  <c r="G1805" i="16" s="1"/>
  <c r="F1804" i="16"/>
  <c r="E1804" i="16"/>
  <c r="D1804" i="16"/>
  <c r="G1804" i="16" s="1"/>
  <c r="F1803" i="16"/>
  <c r="E1803" i="16"/>
  <c r="D1803" i="16"/>
  <c r="G1803" i="16" s="1"/>
  <c r="F1802" i="16"/>
  <c r="E1802" i="16"/>
  <c r="D1802" i="16"/>
  <c r="G1802" i="16" s="1"/>
  <c r="F1801" i="16"/>
  <c r="E1801" i="16"/>
  <c r="D1801" i="16"/>
  <c r="G1801" i="16" s="1"/>
  <c r="F1800" i="16"/>
  <c r="E1800" i="16"/>
  <c r="D1800" i="16"/>
  <c r="G1800" i="16" s="1"/>
  <c r="F1799" i="16"/>
  <c r="E1799" i="16"/>
  <c r="D1799" i="16"/>
  <c r="G1799" i="16" s="1"/>
  <c r="F1798" i="16"/>
  <c r="E1798" i="16"/>
  <c r="D1798" i="16"/>
  <c r="G1798" i="16" s="1"/>
  <c r="F1797" i="16"/>
  <c r="E1797" i="16"/>
  <c r="D1797" i="16"/>
  <c r="G1797" i="16" s="1"/>
  <c r="F1796" i="16"/>
  <c r="E1796" i="16"/>
  <c r="D1796" i="16"/>
  <c r="G1796" i="16" s="1"/>
  <c r="F1795" i="16"/>
  <c r="E1795" i="16"/>
  <c r="D1795" i="16"/>
  <c r="G1795" i="16" s="1"/>
  <c r="F1794" i="16"/>
  <c r="E1794" i="16"/>
  <c r="D1794" i="16"/>
  <c r="G1794" i="16" s="1"/>
  <c r="F1793" i="16"/>
  <c r="E1793" i="16"/>
  <c r="D1793" i="16"/>
  <c r="G1793" i="16" s="1"/>
  <c r="F1792" i="16"/>
  <c r="E1792" i="16"/>
  <c r="D1792" i="16"/>
  <c r="G1792" i="16" s="1"/>
  <c r="F1791" i="16"/>
  <c r="E1791" i="16"/>
  <c r="D1791" i="16"/>
  <c r="G1791" i="16" s="1"/>
  <c r="F1790" i="16"/>
  <c r="E1790" i="16"/>
  <c r="D1790" i="16"/>
  <c r="G1790" i="16" s="1"/>
  <c r="F1789" i="16"/>
  <c r="E1789" i="16"/>
  <c r="D1789" i="16"/>
  <c r="G1789" i="16" s="1"/>
  <c r="F1788" i="16"/>
  <c r="E1788" i="16"/>
  <c r="D1788" i="16"/>
  <c r="G1788" i="16" s="1"/>
  <c r="F1787" i="16"/>
  <c r="E1787" i="16"/>
  <c r="D1787" i="16"/>
  <c r="G1787" i="16" s="1"/>
  <c r="F1786" i="16"/>
  <c r="E1786" i="16"/>
  <c r="D1786" i="16"/>
  <c r="G1786" i="16" s="1"/>
  <c r="F1785" i="16"/>
  <c r="E1785" i="16"/>
  <c r="D1785" i="16"/>
  <c r="G1785" i="16" s="1"/>
  <c r="F1784" i="16"/>
  <c r="E1784" i="16"/>
  <c r="D1784" i="16"/>
  <c r="G1784" i="16" s="1"/>
  <c r="F1783" i="16"/>
  <c r="E1783" i="16"/>
  <c r="D1783" i="16"/>
  <c r="G1783" i="16" s="1"/>
  <c r="F1782" i="16"/>
  <c r="E1782" i="16"/>
  <c r="D1782" i="16"/>
  <c r="G1782" i="16" s="1"/>
  <c r="F1781" i="16"/>
  <c r="E1781" i="16"/>
  <c r="D1781" i="16"/>
  <c r="G1781" i="16" s="1"/>
  <c r="F1780" i="16"/>
  <c r="E1780" i="16"/>
  <c r="D1780" i="16"/>
  <c r="G1780" i="16" s="1"/>
  <c r="F1779" i="16"/>
  <c r="E1779" i="16"/>
  <c r="D1779" i="16"/>
  <c r="G1779" i="16" s="1"/>
  <c r="F1778" i="16"/>
  <c r="E1778" i="16"/>
  <c r="D1778" i="16"/>
  <c r="G1778" i="16" s="1"/>
  <c r="F1777" i="16"/>
  <c r="E1777" i="16"/>
  <c r="D1777" i="16"/>
  <c r="G1777" i="16" s="1"/>
  <c r="F1776" i="16"/>
  <c r="E1776" i="16"/>
  <c r="D1776" i="16"/>
  <c r="G1776" i="16" s="1"/>
  <c r="F1775" i="16"/>
  <c r="E1775" i="16"/>
  <c r="D1775" i="16"/>
  <c r="G1775" i="16" s="1"/>
  <c r="F1774" i="16"/>
  <c r="E1774" i="16"/>
  <c r="D1774" i="16"/>
  <c r="G1774" i="16" s="1"/>
  <c r="F1773" i="16"/>
  <c r="E1773" i="16"/>
  <c r="D1773" i="16"/>
  <c r="G1773" i="16" s="1"/>
  <c r="F1772" i="16"/>
  <c r="E1772" i="16"/>
  <c r="D1772" i="16"/>
  <c r="G1772" i="16" s="1"/>
  <c r="F1771" i="16"/>
  <c r="E1771" i="16"/>
  <c r="D1771" i="16"/>
  <c r="G1771" i="16" s="1"/>
  <c r="F1770" i="16"/>
  <c r="E1770" i="16"/>
  <c r="D1770" i="16"/>
  <c r="G1770" i="16" s="1"/>
  <c r="F1769" i="16"/>
  <c r="E1769" i="16"/>
  <c r="D1769" i="16"/>
  <c r="G1769" i="16" s="1"/>
  <c r="F1768" i="16"/>
  <c r="E1768" i="16"/>
  <c r="D1768" i="16"/>
  <c r="G1768" i="16" s="1"/>
  <c r="F1767" i="16"/>
  <c r="E1767" i="16"/>
  <c r="D1767" i="16"/>
  <c r="G1767" i="16" s="1"/>
  <c r="F1766" i="16"/>
  <c r="E1766" i="16"/>
  <c r="D1766" i="16"/>
  <c r="G1766" i="16" s="1"/>
  <c r="F1765" i="16"/>
  <c r="E1765" i="16"/>
  <c r="D1765" i="16"/>
  <c r="G1765" i="16" s="1"/>
  <c r="F1764" i="16"/>
  <c r="E1764" i="16"/>
  <c r="D1764" i="16"/>
  <c r="G1764" i="16" s="1"/>
  <c r="F1763" i="16"/>
  <c r="E1763" i="16"/>
  <c r="D1763" i="16"/>
  <c r="G1763" i="16" s="1"/>
  <c r="F1762" i="16"/>
  <c r="E1762" i="16"/>
  <c r="D1762" i="16"/>
  <c r="G1762" i="16" s="1"/>
  <c r="F1761" i="16"/>
  <c r="E1761" i="16"/>
  <c r="D1761" i="16"/>
  <c r="G1761" i="16" s="1"/>
  <c r="F1760" i="16"/>
  <c r="E1760" i="16"/>
  <c r="D1760" i="16"/>
  <c r="G1760" i="16" s="1"/>
  <c r="F1759" i="16"/>
  <c r="E1759" i="16"/>
  <c r="D1759" i="16"/>
  <c r="G1759" i="16" s="1"/>
  <c r="F1758" i="16"/>
  <c r="E1758" i="16"/>
  <c r="D1758" i="16"/>
  <c r="G1758" i="16" s="1"/>
  <c r="F1757" i="16"/>
  <c r="E1757" i="16"/>
  <c r="D1757" i="16"/>
  <c r="G1757" i="16" s="1"/>
  <c r="F1756" i="16"/>
  <c r="E1756" i="16"/>
  <c r="D1756" i="16"/>
  <c r="G1756" i="16" s="1"/>
  <c r="F1755" i="16"/>
  <c r="E1755" i="16"/>
  <c r="D1755" i="16"/>
  <c r="G1755" i="16" s="1"/>
  <c r="F1754" i="16"/>
  <c r="E1754" i="16"/>
  <c r="D1754" i="16"/>
  <c r="G1754" i="16" s="1"/>
  <c r="F1753" i="16"/>
  <c r="E1753" i="16"/>
  <c r="D1753" i="16"/>
  <c r="G1753" i="16" s="1"/>
  <c r="F1752" i="16"/>
  <c r="E1752" i="16"/>
  <c r="D1752" i="16"/>
  <c r="G1752" i="16" s="1"/>
  <c r="F1751" i="16"/>
  <c r="E1751" i="16"/>
  <c r="D1751" i="16"/>
  <c r="G1751" i="16" s="1"/>
  <c r="F1750" i="16"/>
  <c r="E1750" i="16"/>
  <c r="D1750" i="16"/>
  <c r="G1750" i="16" s="1"/>
  <c r="F1749" i="16"/>
  <c r="E1749" i="16"/>
  <c r="D1749" i="16"/>
  <c r="G1749" i="16" s="1"/>
  <c r="F1748" i="16"/>
  <c r="E1748" i="16"/>
  <c r="D1748" i="16"/>
  <c r="G1748" i="16" s="1"/>
  <c r="F1747" i="16"/>
  <c r="E1747" i="16"/>
  <c r="D1747" i="16"/>
  <c r="G1747" i="16" s="1"/>
  <c r="F1746" i="16"/>
  <c r="E1746" i="16"/>
  <c r="D1746" i="16"/>
  <c r="G1746" i="16" s="1"/>
  <c r="F1745" i="16"/>
  <c r="E1745" i="16"/>
  <c r="D1745" i="16"/>
  <c r="G1745" i="16" s="1"/>
  <c r="F1744" i="16"/>
  <c r="E1744" i="16"/>
  <c r="D1744" i="16"/>
  <c r="G1744" i="16" s="1"/>
  <c r="F1743" i="16"/>
  <c r="E1743" i="16"/>
  <c r="D1743" i="16"/>
  <c r="G1743" i="16" s="1"/>
  <c r="F1742" i="16"/>
  <c r="E1742" i="16"/>
  <c r="D1742" i="16"/>
  <c r="G1742" i="16" s="1"/>
  <c r="F1741" i="16"/>
  <c r="E1741" i="16"/>
  <c r="D1741" i="16"/>
  <c r="G1741" i="16" s="1"/>
  <c r="F1740" i="16"/>
  <c r="E1740" i="16"/>
  <c r="D1740" i="16"/>
  <c r="G1740" i="16" s="1"/>
  <c r="F1739" i="16"/>
  <c r="E1739" i="16"/>
  <c r="D1739" i="16"/>
  <c r="G1739" i="16" s="1"/>
  <c r="F1738" i="16"/>
  <c r="E1738" i="16"/>
  <c r="D1738" i="16"/>
  <c r="G1738" i="16" s="1"/>
  <c r="F1737" i="16"/>
  <c r="E1737" i="16"/>
  <c r="D1737" i="16"/>
  <c r="G1737" i="16" s="1"/>
  <c r="F1736" i="16"/>
  <c r="E1736" i="16"/>
  <c r="D1736" i="16"/>
  <c r="G1736" i="16" s="1"/>
  <c r="F1735" i="16"/>
  <c r="E1735" i="16"/>
  <c r="D1735" i="16"/>
  <c r="G1735" i="16" s="1"/>
  <c r="F1734" i="16"/>
  <c r="E1734" i="16"/>
  <c r="D1734" i="16"/>
  <c r="G1734" i="16" s="1"/>
  <c r="F1733" i="16"/>
  <c r="E1733" i="16"/>
  <c r="D1733" i="16"/>
  <c r="G1733" i="16" s="1"/>
  <c r="F1732" i="16"/>
  <c r="E1732" i="16"/>
  <c r="D1732" i="16"/>
  <c r="G1732" i="16" s="1"/>
  <c r="F1731" i="16"/>
  <c r="E1731" i="16"/>
  <c r="D1731" i="16"/>
  <c r="G1731" i="16" s="1"/>
  <c r="F1730" i="16"/>
  <c r="E1730" i="16"/>
  <c r="D1730" i="16"/>
  <c r="G1730" i="16" s="1"/>
  <c r="F1729" i="16"/>
  <c r="E1729" i="16"/>
  <c r="D1729" i="16"/>
  <c r="G1729" i="16" s="1"/>
  <c r="F1728" i="16"/>
  <c r="E1728" i="16"/>
  <c r="D1728" i="16"/>
  <c r="G1728" i="16" s="1"/>
  <c r="F1727" i="16"/>
  <c r="E1727" i="16"/>
  <c r="D1727" i="16"/>
  <c r="G1727" i="16" s="1"/>
  <c r="F1726" i="16"/>
  <c r="E1726" i="16"/>
  <c r="D1726" i="16"/>
  <c r="G1726" i="16" s="1"/>
  <c r="F1725" i="16"/>
  <c r="E1725" i="16"/>
  <c r="D1725" i="16"/>
  <c r="G1725" i="16" s="1"/>
  <c r="F1724" i="16"/>
  <c r="E1724" i="16"/>
  <c r="D1724" i="16"/>
  <c r="G1724" i="16" s="1"/>
  <c r="F1723" i="16"/>
  <c r="E1723" i="16"/>
  <c r="D1723" i="16"/>
  <c r="G1723" i="16" s="1"/>
  <c r="F1722" i="16"/>
  <c r="E1722" i="16"/>
  <c r="D1722" i="16"/>
  <c r="G1722" i="16" s="1"/>
  <c r="F1721" i="16"/>
  <c r="E1721" i="16"/>
  <c r="D1721" i="16"/>
  <c r="G1721" i="16" s="1"/>
  <c r="F1720" i="16"/>
  <c r="E1720" i="16"/>
  <c r="D1720" i="16"/>
  <c r="G1720" i="16" s="1"/>
  <c r="F1719" i="16"/>
  <c r="E1719" i="16"/>
  <c r="D1719" i="16"/>
  <c r="G1719" i="16" s="1"/>
  <c r="F1718" i="16"/>
  <c r="E1718" i="16"/>
  <c r="D1718" i="16"/>
  <c r="G1718" i="16" s="1"/>
  <c r="F1717" i="16"/>
  <c r="E1717" i="16"/>
  <c r="D1717" i="16"/>
  <c r="G1717" i="16" s="1"/>
  <c r="F1716" i="16"/>
  <c r="E1716" i="16"/>
  <c r="D1716" i="16"/>
  <c r="G1716" i="16" s="1"/>
  <c r="F1715" i="16"/>
  <c r="E1715" i="16"/>
  <c r="D1715" i="16"/>
  <c r="G1715" i="16" s="1"/>
  <c r="F1714" i="16"/>
  <c r="E1714" i="16"/>
  <c r="D1714" i="16"/>
  <c r="G1714" i="16" s="1"/>
  <c r="F1713" i="16"/>
  <c r="E1713" i="16"/>
  <c r="D1713" i="16"/>
  <c r="G1713" i="16" s="1"/>
  <c r="F1712" i="16"/>
  <c r="E1712" i="16"/>
  <c r="D1712" i="16"/>
  <c r="G1712" i="16" s="1"/>
  <c r="F1711" i="16"/>
  <c r="E1711" i="16"/>
  <c r="D1711" i="16"/>
  <c r="G1711" i="16" s="1"/>
  <c r="F1710" i="16"/>
  <c r="E1710" i="16"/>
  <c r="D1710" i="16"/>
  <c r="G1710" i="16" s="1"/>
  <c r="F1709" i="16"/>
  <c r="E1709" i="16"/>
  <c r="D1709" i="16"/>
  <c r="G1709" i="16" s="1"/>
  <c r="F1708" i="16"/>
  <c r="E1708" i="16"/>
  <c r="D1708" i="16"/>
  <c r="G1708" i="16" s="1"/>
  <c r="F1707" i="16"/>
  <c r="E1707" i="16"/>
  <c r="D1707" i="16"/>
  <c r="G1707" i="16" s="1"/>
  <c r="F1706" i="16"/>
  <c r="E1706" i="16"/>
  <c r="D1706" i="16"/>
  <c r="G1706" i="16" s="1"/>
  <c r="F1705" i="16"/>
  <c r="E1705" i="16"/>
  <c r="D1705" i="16"/>
  <c r="G1705" i="16" s="1"/>
  <c r="F1704" i="16"/>
  <c r="E1704" i="16"/>
  <c r="D1704" i="16"/>
  <c r="G1704" i="16" s="1"/>
  <c r="F1703" i="16"/>
  <c r="E1703" i="16"/>
  <c r="D1703" i="16"/>
  <c r="G1703" i="16" s="1"/>
  <c r="F1702" i="16"/>
  <c r="E1702" i="16"/>
  <c r="D1702" i="16"/>
  <c r="G1702" i="16" s="1"/>
  <c r="F1701" i="16"/>
  <c r="E1701" i="16"/>
  <c r="D1701" i="16"/>
  <c r="G1701" i="16" s="1"/>
  <c r="F1700" i="16"/>
  <c r="E1700" i="16"/>
  <c r="D1700" i="16"/>
  <c r="G1700" i="16" s="1"/>
  <c r="F1699" i="16"/>
  <c r="E1699" i="16"/>
  <c r="D1699" i="16"/>
  <c r="G1699" i="16" s="1"/>
  <c r="F1698" i="16"/>
  <c r="E1698" i="16"/>
  <c r="D1698" i="16"/>
  <c r="G1698" i="16" s="1"/>
  <c r="F1697" i="16"/>
  <c r="E1697" i="16"/>
  <c r="D1697" i="16"/>
  <c r="G1697" i="16" s="1"/>
  <c r="F1696" i="16"/>
  <c r="E1696" i="16"/>
  <c r="D1696" i="16"/>
  <c r="G1696" i="16" s="1"/>
  <c r="F1695" i="16"/>
  <c r="E1695" i="16"/>
  <c r="D1695" i="16"/>
  <c r="G1695" i="16" s="1"/>
  <c r="F1694" i="16"/>
  <c r="E1694" i="16"/>
  <c r="D1694" i="16"/>
  <c r="G1694" i="16" s="1"/>
  <c r="F1693" i="16"/>
  <c r="E1693" i="16"/>
  <c r="D1693" i="16"/>
  <c r="G1693" i="16" s="1"/>
  <c r="F1692" i="16"/>
  <c r="E1692" i="16"/>
  <c r="D1692" i="16"/>
  <c r="G1692" i="16" s="1"/>
  <c r="F1691" i="16"/>
  <c r="E1691" i="16"/>
  <c r="D1691" i="16"/>
  <c r="G1691" i="16" s="1"/>
  <c r="F1690" i="16"/>
  <c r="E1690" i="16"/>
  <c r="D1690" i="16"/>
  <c r="G1690" i="16" s="1"/>
  <c r="F1689" i="16"/>
  <c r="E1689" i="16"/>
  <c r="D1689" i="16"/>
  <c r="G1689" i="16" s="1"/>
  <c r="F1688" i="16"/>
  <c r="E1688" i="16"/>
  <c r="D1688" i="16"/>
  <c r="G1688" i="16" s="1"/>
  <c r="F1687" i="16"/>
  <c r="E1687" i="16"/>
  <c r="D1687" i="16"/>
  <c r="G1687" i="16" s="1"/>
  <c r="F1686" i="16"/>
  <c r="E1686" i="16"/>
  <c r="D1686" i="16"/>
  <c r="G1686" i="16" s="1"/>
  <c r="F1685" i="16"/>
  <c r="E1685" i="16"/>
  <c r="D1685" i="16"/>
  <c r="G1685" i="16" s="1"/>
  <c r="F1684" i="16"/>
  <c r="E1684" i="16"/>
  <c r="D1684" i="16"/>
  <c r="G1684" i="16" s="1"/>
  <c r="F1683" i="16"/>
  <c r="E1683" i="16"/>
  <c r="D1683" i="16"/>
  <c r="G1683" i="16" s="1"/>
  <c r="F1682" i="16"/>
  <c r="E1682" i="16"/>
  <c r="D1682" i="16"/>
  <c r="G1682" i="16" s="1"/>
  <c r="F1681" i="16"/>
  <c r="E1681" i="16"/>
  <c r="D1681" i="16"/>
  <c r="G1681" i="16" s="1"/>
  <c r="F1680" i="16"/>
  <c r="E1680" i="16"/>
  <c r="D1680" i="16"/>
  <c r="G1680" i="16" s="1"/>
  <c r="F1679" i="16"/>
  <c r="E1679" i="16"/>
  <c r="D1679" i="16"/>
  <c r="G1679" i="16" s="1"/>
  <c r="F1678" i="16"/>
  <c r="E1678" i="16"/>
  <c r="D1678" i="16"/>
  <c r="G1678" i="16" s="1"/>
  <c r="F1677" i="16"/>
  <c r="E1677" i="16"/>
  <c r="D1677" i="16"/>
  <c r="G1677" i="16" s="1"/>
  <c r="F1676" i="16"/>
  <c r="E1676" i="16"/>
  <c r="D1676" i="16"/>
  <c r="G1676" i="16" s="1"/>
  <c r="F1675" i="16"/>
  <c r="E1675" i="16"/>
  <c r="D1675" i="16"/>
  <c r="G1675" i="16" s="1"/>
  <c r="F1674" i="16"/>
  <c r="E1674" i="16"/>
  <c r="D1674" i="16"/>
  <c r="G1674" i="16" s="1"/>
  <c r="F1673" i="16"/>
  <c r="E1673" i="16"/>
  <c r="D1673" i="16"/>
  <c r="G1673" i="16" s="1"/>
  <c r="F1672" i="16"/>
  <c r="E1672" i="16"/>
  <c r="D1672" i="16"/>
  <c r="G1672" i="16" s="1"/>
  <c r="F1671" i="16"/>
  <c r="E1671" i="16"/>
  <c r="D1671" i="16"/>
  <c r="G1671" i="16" s="1"/>
  <c r="F1670" i="16"/>
  <c r="E1670" i="16"/>
  <c r="D1670" i="16"/>
  <c r="G1670" i="16" s="1"/>
  <c r="F1669" i="16"/>
  <c r="E1669" i="16"/>
  <c r="D1669" i="16"/>
  <c r="G1669" i="16" s="1"/>
  <c r="F1668" i="16"/>
  <c r="E1668" i="16"/>
  <c r="D1668" i="16"/>
  <c r="G1668" i="16" s="1"/>
  <c r="F1667" i="16"/>
  <c r="E1667" i="16"/>
  <c r="D1667" i="16"/>
  <c r="G1667" i="16" s="1"/>
  <c r="F1666" i="16"/>
  <c r="E1666" i="16"/>
  <c r="D1666" i="16"/>
  <c r="G1666" i="16" s="1"/>
  <c r="F1665" i="16"/>
  <c r="E1665" i="16"/>
  <c r="D1665" i="16"/>
  <c r="G1665" i="16" s="1"/>
  <c r="F1664" i="16"/>
  <c r="E1664" i="16"/>
  <c r="D1664" i="16"/>
  <c r="G1664" i="16" s="1"/>
  <c r="F1663" i="16"/>
  <c r="E1663" i="16"/>
  <c r="D1663" i="16"/>
  <c r="G1663" i="16" s="1"/>
  <c r="F1662" i="16"/>
  <c r="E1662" i="16"/>
  <c r="D1662" i="16"/>
  <c r="G1662" i="16" s="1"/>
  <c r="F1661" i="16"/>
  <c r="E1661" i="16"/>
  <c r="D1661" i="16"/>
  <c r="G1661" i="16" s="1"/>
  <c r="F1660" i="16"/>
  <c r="E1660" i="16"/>
  <c r="D1660" i="16"/>
  <c r="G1660" i="16" s="1"/>
  <c r="F1659" i="16"/>
  <c r="E1659" i="16"/>
  <c r="D1659" i="16"/>
  <c r="G1659" i="16" s="1"/>
  <c r="F1658" i="16"/>
  <c r="E1658" i="16"/>
  <c r="D1658" i="16"/>
  <c r="G1658" i="16" s="1"/>
  <c r="F1657" i="16"/>
  <c r="E1657" i="16"/>
  <c r="D1657" i="16"/>
  <c r="G1657" i="16" s="1"/>
  <c r="F1656" i="16"/>
  <c r="E1656" i="16"/>
  <c r="D1656" i="16"/>
  <c r="G1656" i="16" s="1"/>
  <c r="F1655" i="16"/>
  <c r="E1655" i="16"/>
  <c r="D1655" i="16"/>
  <c r="G1655" i="16" s="1"/>
  <c r="F1654" i="16"/>
  <c r="E1654" i="16"/>
  <c r="D1654" i="16"/>
  <c r="G1654" i="16" s="1"/>
  <c r="F1653" i="16"/>
  <c r="E1653" i="16"/>
  <c r="D1653" i="16"/>
  <c r="G1653" i="16" s="1"/>
  <c r="F1652" i="16"/>
  <c r="E1652" i="16"/>
  <c r="D1652" i="16"/>
  <c r="G1652" i="16" s="1"/>
  <c r="F1651" i="16"/>
  <c r="E1651" i="16"/>
  <c r="D1651" i="16"/>
  <c r="G1651" i="16" s="1"/>
  <c r="F1650" i="16"/>
  <c r="E1650" i="16"/>
  <c r="D1650" i="16"/>
  <c r="G1650" i="16" s="1"/>
  <c r="F1649" i="16"/>
  <c r="E1649" i="16"/>
  <c r="D1649" i="16"/>
  <c r="G1649" i="16" s="1"/>
  <c r="F1648" i="16"/>
  <c r="E1648" i="16"/>
  <c r="D1648" i="16"/>
  <c r="G1648" i="16" s="1"/>
  <c r="F1647" i="16"/>
  <c r="E1647" i="16"/>
  <c r="D1647" i="16"/>
  <c r="G1647" i="16" s="1"/>
  <c r="F1646" i="16"/>
  <c r="E1646" i="16"/>
  <c r="D1646" i="16"/>
  <c r="G1646" i="16" s="1"/>
  <c r="F1645" i="16"/>
  <c r="E1645" i="16"/>
  <c r="D1645" i="16"/>
  <c r="G1645" i="16" s="1"/>
  <c r="F1644" i="16"/>
  <c r="E1644" i="16"/>
  <c r="D1644" i="16"/>
  <c r="G1644" i="16" s="1"/>
  <c r="F1643" i="16"/>
  <c r="E1643" i="16"/>
  <c r="D1643" i="16"/>
  <c r="G1643" i="16" s="1"/>
  <c r="F1642" i="16"/>
  <c r="E1642" i="16"/>
  <c r="D1642" i="16"/>
  <c r="G1642" i="16" s="1"/>
  <c r="F1641" i="16"/>
  <c r="E1641" i="16"/>
  <c r="D1641" i="16"/>
  <c r="G1641" i="16" s="1"/>
  <c r="F1640" i="16"/>
  <c r="E1640" i="16"/>
  <c r="D1640" i="16"/>
  <c r="G1640" i="16" s="1"/>
  <c r="F1639" i="16"/>
  <c r="E1639" i="16"/>
  <c r="D1639" i="16"/>
  <c r="G1639" i="16" s="1"/>
  <c r="F1638" i="16"/>
  <c r="E1638" i="16"/>
  <c r="D1638" i="16"/>
  <c r="G1638" i="16" s="1"/>
  <c r="F1637" i="16"/>
  <c r="E1637" i="16"/>
  <c r="D1637" i="16"/>
  <c r="G1637" i="16" s="1"/>
  <c r="F1636" i="16"/>
  <c r="E1636" i="16"/>
  <c r="D1636" i="16"/>
  <c r="G1636" i="16" s="1"/>
  <c r="F1635" i="16"/>
  <c r="E1635" i="16"/>
  <c r="D1635" i="16"/>
  <c r="G1635" i="16" s="1"/>
  <c r="F1634" i="16"/>
  <c r="E1634" i="16"/>
  <c r="D1634" i="16"/>
  <c r="G1634" i="16" s="1"/>
  <c r="F1633" i="16"/>
  <c r="E1633" i="16"/>
  <c r="D1633" i="16"/>
  <c r="G1633" i="16" s="1"/>
  <c r="F1632" i="16"/>
  <c r="E1632" i="16"/>
  <c r="D1632" i="16"/>
  <c r="G1632" i="16" s="1"/>
  <c r="F1631" i="16"/>
  <c r="E1631" i="16"/>
  <c r="D1631" i="16"/>
  <c r="G1631" i="16" s="1"/>
  <c r="F1630" i="16"/>
  <c r="E1630" i="16"/>
  <c r="D1630" i="16"/>
  <c r="G1630" i="16" s="1"/>
  <c r="F1629" i="16"/>
  <c r="E1629" i="16"/>
  <c r="D1629" i="16"/>
  <c r="G1629" i="16" s="1"/>
  <c r="F1628" i="16"/>
  <c r="E1628" i="16"/>
  <c r="D1628" i="16"/>
  <c r="G1628" i="16" s="1"/>
  <c r="F1627" i="16"/>
  <c r="E1627" i="16"/>
  <c r="D1627" i="16"/>
  <c r="G1627" i="16" s="1"/>
  <c r="F1626" i="16"/>
  <c r="E1626" i="16"/>
  <c r="D1626" i="16"/>
  <c r="G1626" i="16" s="1"/>
  <c r="F1625" i="16"/>
  <c r="E1625" i="16"/>
  <c r="D1625" i="16"/>
  <c r="G1625" i="16" s="1"/>
  <c r="F1624" i="16"/>
  <c r="E1624" i="16"/>
  <c r="D1624" i="16"/>
  <c r="G1624" i="16" s="1"/>
  <c r="F1623" i="16"/>
  <c r="E1623" i="16"/>
  <c r="D1623" i="16"/>
  <c r="G1623" i="16" s="1"/>
  <c r="F1622" i="16"/>
  <c r="E1622" i="16"/>
  <c r="D1622" i="16"/>
  <c r="G1622" i="16" s="1"/>
  <c r="F1621" i="16"/>
  <c r="E1621" i="16"/>
  <c r="D1621" i="16"/>
  <c r="G1621" i="16" s="1"/>
  <c r="F1620" i="16"/>
  <c r="E1620" i="16"/>
  <c r="D1620" i="16"/>
  <c r="G1620" i="16" s="1"/>
  <c r="F1619" i="16"/>
  <c r="E1619" i="16"/>
  <c r="D1619" i="16"/>
  <c r="G1619" i="16" s="1"/>
  <c r="F1618" i="16"/>
  <c r="E1618" i="16"/>
  <c r="D1618" i="16"/>
  <c r="G1618" i="16" s="1"/>
  <c r="F1617" i="16"/>
  <c r="E1617" i="16"/>
  <c r="D1617" i="16"/>
  <c r="G1617" i="16" s="1"/>
  <c r="F1616" i="16"/>
  <c r="E1616" i="16"/>
  <c r="D1616" i="16"/>
  <c r="G1616" i="16" s="1"/>
  <c r="F1615" i="16"/>
  <c r="E1615" i="16"/>
  <c r="D1615" i="16"/>
  <c r="G1615" i="16" s="1"/>
  <c r="F1614" i="16"/>
  <c r="E1614" i="16"/>
  <c r="D1614" i="16"/>
  <c r="G1614" i="16" s="1"/>
  <c r="F1613" i="16"/>
  <c r="E1613" i="16"/>
  <c r="D1613" i="16"/>
  <c r="G1613" i="16" s="1"/>
  <c r="F1612" i="16"/>
  <c r="E1612" i="16"/>
  <c r="D1612" i="16"/>
  <c r="G1612" i="16" s="1"/>
  <c r="F1611" i="16"/>
  <c r="E1611" i="16"/>
  <c r="D1611" i="16"/>
  <c r="G1611" i="16" s="1"/>
  <c r="F1610" i="16"/>
  <c r="E1610" i="16"/>
  <c r="D1610" i="16"/>
  <c r="G1610" i="16" s="1"/>
  <c r="F1609" i="16"/>
  <c r="E1609" i="16"/>
  <c r="D1609" i="16"/>
  <c r="G1609" i="16" s="1"/>
  <c r="F1608" i="16"/>
  <c r="E1608" i="16"/>
  <c r="D1608" i="16"/>
  <c r="G1608" i="16" s="1"/>
  <c r="F1607" i="16"/>
  <c r="E1607" i="16"/>
  <c r="D1607" i="16"/>
  <c r="G1607" i="16" s="1"/>
  <c r="F1606" i="16"/>
  <c r="E1606" i="16"/>
  <c r="D1606" i="16"/>
  <c r="G1606" i="16" s="1"/>
  <c r="F1605" i="16"/>
  <c r="E1605" i="16"/>
  <c r="D1605" i="16"/>
  <c r="G1605" i="16" s="1"/>
  <c r="F1604" i="16"/>
  <c r="E1604" i="16"/>
  <c r="D1604" i="16"/>
  <c r="G1604" i="16" s="1"/>
  <c r="F1603" i="16"/>
  <c r="E1603" i="16"/>
  <c r="D1603" i="16"/>
  <c r="G1603" i="16" s="1"/>
  <c r="F1602" i="16"/>
  <c r="E1602" i="16"/>
  <c r="D1602" i="16"/>
  <c r="G1602" i="16" s="1"/>
  <c r="F1601" i="16"/>
  <c r="E1601" i="16"/>
  <c r="D1601" i="16"/>
  <c r="G1601" i="16" s="1"/>
  <c r="F1600" i="16"/>
  <c r="E1600" i="16"/>
  <c r="D1600" i="16"/>
  <c r="G1600" i="16" s="1"/>
  <c r="F1599" i="16"/>
  <c r="E1599" i="16"/>
  <c r="D1599" i="16"/>
  <c r="G1599" i="16" s="1"/>
  <c r="F1598" i="16"/>
  <c r="E1598" i="16"/>
  <c r="D1598" i="16"/>
  <c r="G1598" i="16" s="1"/>
  <c r="F1597" i="16"/>
  <c r="E1597" i="16"/>
  <c r="D1597" i="16"/>
  <c r="G1597" i="16" s="1"/>
  <c r="F1596" i="16"/>
  <c r="E1596" i="16"/>
  <c r="D1596" i="16"/>
  <c r="G1596" i="16" s="1"/>
  <c r="F1595" i="16"/>
  <c r="E1595" i="16"/>
  <c r="D1595" i="16"/>
  <c r="G1595" i="16" s="1"/>
  <c r="F1594" i="16"/>
  <c r="E1594" i="16"/>
  <c r="D1594" i="16"/>
  <c r="G1594" i="16" s="1"/>
  <c r="F1593" i="16"/>
  <c r="E1593" i="16"/>
  <c r="D1593" i="16"/>
  <c r="G1593" i="16" s="1"/>
  <c r="F1592" i="16"/>
  <c r="E1592" i="16"/>
  <c r="D1592" i="16"/>
  <c r="G1592" i="16" s="1"/>
  <c r="F1591" i="16"/>
  <c r="E1591" i="16"/>
  <c r="D1591" i="16"/>
  <c r="G1591" i="16" s="1"/>
  <c r="F1590" i="16"/>
  <c r="E1590" i="16"/>
  <c r="D1590" i="16"/>
  <c r="G1590" i="16" s="1"/>
  <c r="F1589" i="16"/>
  <c r="E1589" i="16"/>
  <c r="D1589" i="16"/>
  <c r="G1589" i="16" s="1"/>
  <c r="F1588" i="16"/>
  <c r="E1588" i="16"/>
  <c r="D1588" i="16"/>
  <c r="G1588" i="16" s="1"/>
  <c r="F1587" i="16"/>
  <c r="E1587" i="16"/>
  <c r="D1587" i="16"/>
  <c r="G1587" i="16" s="1"/>
  <c r="F1586" i="16"/>
  <c r="E1586" i="16"/>
  <c r="D1586" i="16"/>
  <c r="G1586" i="16" s="1"/>
  <c r="F1585" i="16"/>
  <c r="E1585" i="16"/>
  <c r="D1585" i="16"/>
  <c r="G1585" i="16" s="1"/>
  <c r="F1584" i="16"/>
  <c r="E1584" i="16"/>
  <c r="D1584" i="16"/>
  <c r="G1584" i="16" s="1"/>
  <c r="F1583" i="16"/>
  <c r="E1583" i="16"/>
  <c r="D1583" i="16"/>
  <c r="G1583" i="16" s="1"/>
  <c r="F1582" i="16"/>
  <c r="E1582" i="16"/>
  <c r="D1582" i="16"/>
  <c r="G1582" i="16" s="1"/>
  <c r="F1581" i="16"/>
  <c r="E1581" i="16"/>
  <c r="D1581" i="16"/>
  <c r="G1581" i="16" s="1"/>
  <c r="F1580" i="16"/>
  <c r="E1580" i="16"/>
  <c r="D1580" i="16"/>
  <c r="G1580" i="16" s="1"/>
  <c r="F1579" i="16"/>
  <c r="E1579" i="16"/>
  <c r="D1579" i="16"/>
  <c r="G1579" i="16" s="1"/>
  <c r="F1578" i="16"/>
  <c r="E1578" i="16"/>
  <c r="D1578" i="16"/>
  <c r="G1578" i="16" s="1"/>
  <c r="F1577" i="16"/>
  <c r="E1577" i="16"/>
  <c r="D1577" i="16"/>
  <c r="G1577" i="16" s="1"/>
  <c r="F1576" i="16"/>
  <c r="E1576" i="16"/>
  <c r="D1576" i="16"/>
  <c r="G1576" i="16" s="1"/>
  <c r="F1575" i="16"/>
  <c r="E1575" i="16"/>
  <c r="D1575" i="16"/>
  <c r="G1575" i="16" s="1"/>
  <c r="F1574" i="16"/>
  <c r="E1574" i="16"/>
  <c r="D1574" i="16"/>
  <c r="G1574" i="16" s="1"/>
  <c r="F1573" i="16"/>
  <c r="E1573" i="16"/>
  <c r="D1573" i="16"/>
  <c r="G1573" i="16" s="1"/>
  <c r="F1572" i="16"/>
  <c r="E1572" i="16"/>
  <c r="D1572" i="16"/>
  <c r="G1572" i="16" s="1"/>
  <c r="F1571" i="16"/>
  <c r="E1571" i="16"/>
  <c r="D1571" i="16"/>
  <c r="G1571" i="16" s="1"/>
  <c r="F1570" i="16"/>
  <c r="E1570" i="16"/>
  <c r="D1570" i="16"/>
  <c r="G1570" i="16" s="1"/>
  <c r="F1569" i="16"/>
  <c r="E1569" i="16"/>
  <c r="D1569" i="16"/>
  <c r="G1569" i="16" s="1"/>
  <c r="F1568" i="16"/>
  <c r="E1568" i="16"/>
  <c r="D1568" i="16"/>
  <c r="G1568" i="16" s="1"/>
  <c r="F1567" i="16"/>
  <c r="E1567" i="16"/>
  <c r="D1567" i="16"/>
  <c r="G1567" i="16" s="1"/>
  <c r="F1566" i="16"/>
  <c r="E1566" i="16"/>
  <c r="D1566" i="16"/>
  <c r="G1566" i="16" s="1"/>
  <c r="F1565" i="16"/>
  <c r="E1565" i="16"/>
  <c r="D1565" i="16"/>
  <c r="G1565" i="16" s="1"/>
  <c r="F1564" i="16"/>
  <c r="E1564" i="16"/>
  <c r="D1564" i="16"/>
  <c r="G1564" i="16" s="1"/>
  <c r="F1563" i="16"/>
  <c r="E1563" i="16"/>
  <c r="D1563" i="16"/>
  <c r="G1563" i="16" s="1"/>
  <c r="F1562" i="16"/>
  <c r="E1562" i="16"/>
  <c r="D1562" i="16"/>
  <c r="G1562" i="16" s="1"/>
  <c r="F1561" i="16"/>
  <c r="E1561" i="16"/>
  <c r="D1561" i="16"/>
  <c r="G1561" i="16" s="1"/>
  <c r="F1560" i="16"/>
  <c r="E1560" i="16"/>
  <c r="D1560" i="16"/>
  <c r="G1560" i="16" s="1"/>
  <c r="F1559" i="16"/>
  <c r="E1559" i="16"/>
  <c r="D1559" i="16"/>
  <c r="G1559" i="16" s="1"/>
  <c r="F1558" i="16"/>
  <c r="E1558" i="16"/>
  <c r="D1558" i="16"/>
  <c r="G1558" i="16" s="1"/>
  <c r="F1557" i="16"/>
  <c r="E1557" i="16"/>
  <c r="D1557" i="16"/>
  <c r="G1557" i="16" s="1"/>
  <c r="F1556" i="16"/>
  <c r="E1556" i="16"/>
  <c r="D1556" i="16"/>
  <c r="G1556" i="16" s="1"/>
  <c r="F1555" i="16"/>
  <c r="E1555" i="16"/>
  <c r="D1555" i="16"/>
  <c r="G1555" i="16" s="1"/>
  <c r="F1554" i="16"/>
  <c r="E1554" i="16"/>
  <c r="D1554" i="16"/>
  <c r="G1554" i="16" s="1"/>
  <c r="F1553" i="16"/>
  <c r="E1553" i="16"/>
  <c r="D1553" i="16"/>
  <c r="G1553" i="16" s="1"/>
  <c r="F1552" i="16"/>
  <c r="E1552" i="16"/>
  <c r="D1552" i="16"/>
  <c r="G1552" i="16" s="1"/>
  <c r="F1551" i="16"/>
  <c r="E1551" i="16"/>
  <c r="D1551" i="16"/>
  <c r="G1551" i="16" s="1"/>
  <c r="F1550" i="16"/>
  <c r="E1550" i="16"/>
  <c r="D1550" i="16"/>
  <c r="G1550" i="16" s="1"/>
  <c r="F1549" i="16"/>
  <c r="E1549" i="16"/>
  <c r="D1549" i="16"/>
  <c r="G1549" i="16" s="1"/>
  <c r="F1548" i="16"/>
  <c r="E1548" i="16"/>
  <c r="D1548" i="16"/>
  <c r="G1548" i="16" s="1"/>
  <c r="F1547" i="16"/>
  <c r="E1547" i="16"/>
  <c r="D1547" i="16"/>
  <c r="G1547" i="16" s="1"/>
  <c r="F1546" i="16"/>
  <c r="E1546" i="16"/>
  <c r="D1546" i="16"/>
  <c r="G1546" i="16" s="1"/>
  <c r="F1545" i="16"/>
  <c r="E1545" i="16"/>
  <c r="D1545" i="16"/>
  <c r="G1545" i="16" s="1"/>
  <c r="F1544" i="16"/>
  <c r="E1544" i="16"/>
  <c r="D1544" i="16"/>
  <c r="G1544" i="16" s="1"/>
  <c r="F1543" i="16"/>
  <c r="E1543" i="16"/>
  <c r="D1543" i="16"/>
  <c r="G1543" i="16" s="1"/>
  <c r="F1542" i="16"/>
  <c r="E1542" i="16"/>
  <c r="D1542" i="16"/>
  <c r="G1542" i="16" s="1"/>
  <c r="F1541" i="16"/>
  <c r="E1541" i="16"/>
  <c r="D1541" i="16"/>
  <c r="G1541" i="16" s="1"/>
  <c r="F1540" i="16"/>
  <c r="E1540" i="16"/>
  <c r="D1540" i="16"/>
  <c r="G1540" i="16" s="1"/>
  <c r="F1539" i="16"/>
  <c r="E1539" i="16"/>
  <c r="D1539" i="16"/>
  <c r="G1539" i="16" s="1"/>
  <c r="F1538" i="16"/>
  <c r="E1538" i="16"/>
  <c r="D1538" i="16"/>
  <c r="G1538" i="16" s="1"/>
  <c r="F1537" i="16"/>
  <c r="E1537" i="16"/>
  <c r="D1537" i="16"/>
  <c r="G1537" i="16" s="1"/>
  <c r="F1536" i="16"/>
  <c r="E1536" i="16"/>
  <c r="D1536" i="16"/>
  <c r="G1536" i="16" s="1"/>
  <c r="F1535" i="16"/>
  <c r="E1535" i="16"/>
  <c r="D1535" i="16"/>
  <c r="G1535" i="16" s="1"/>
  <c r="F1534" i="16"/>
  <c r="E1534" i="16"/>
  <c r="D1534" i="16"/>
  <c r="G1534" i="16" s="1"/>
  <c r="F1533" i="16"/>
  <c r="E1533" i="16"/>
  <c r="D1533" i="16"/>
  <c r="G1533" i="16" s="1"/>
  <c r="F1532" i="16"/>
  <c r="E1532" i="16"/>
  <c r="D1532" i="16"/>
  <c r="G1532" i="16" s="1"/>
  <c r="F1531" i="16"/>
  <c r="E1531" i="16"/>
  <c r="D1531" i="16"/>
  <c r="G1531" i="16" s="1"/>
  <c r="F1530" i="16"/>
  <c r="E1530" i="16"/>
  <c r="D1530" i="16"/>
  <c r="G1530" i="16" s="1"/>
  <c r="F1529" i="16"/>
  <c r="E1529" i="16"/>
  <c r="D1529" i="16"/>
  <c r="G1529" i="16" s="1"/>
  <c r="F1528" i="16"/>
  <c r="E1528" i="16"/>
  <c r="D1528" i="16"/>
  <c r="G1528" i="16" s="1"/>
  <c r="F1527" i="16"/>
  <c r="E1527" i="16"/>
  <c r="D1527" i="16"/>
  <c r="G1527" i="16" s="1"/>
  <c r="F1526" i="16"/>
  <c r="E1526" i="16"/>
  <c r="D1526" i="16"/>
  <c r="G1526" i="16" s="1"/>
  <c r="F1525" i="16"/>
  <c r="E1525" i="16"/>
  <c r="D1525" i="16"/>
  <c r="G1525" i="16" s="1"/>
  <c r="F1524" i="16"/>
  <c r="E1524" i="16"/>
  <c r="D1524" i="16"/>
  <c r="G1524" i="16" s="1"/>
  <c r="F1523" i="16"/>
  <c r="E1523" i="16"/>
  <c r="D1523" i="16"/>
  <c r="G1523" i="16" s="1"/>
  <c r="F1522" i="16"/>
  <c r="E1522" i="16"/>
  <c r="D1522" i="16"/>
  <c r="G1522" i="16" s="1"/>
  <c r="F1521" i="16"/>
  <c r="E1521" i="16"/>
  <c r="D1521" i="16"/>
  <c r="G1521" i="16" s="1"/>
  <c r="F1520" i="16"/>
  <c r="E1520" i="16"/>
  <c r="D1520" i="16"/>
  <c r="G1520" i="16" s="1"/>
  <c r="F1519" i="16"/>
  <c r="E1519" i="16"/>
  <c r="D1519" i="16"/>
  <c r="G1519" i="16" s="1"/>
  <c r="F1518" i="16"/>
  <c r="E1518" i="16"/>
  <c r="D1518" i="16"/>
  <c r="G1518" i="16" s="1"/>
  <c r="F1517" i="16"/>
  <c r="E1517" i="16"/>
  <c r="D1517" i="16"/>
  <c r="G1517" i="16" s="1"/>
  <c r="F1516" i="16"/>
  <c r="E1516" i="16"/>
  <c r="D1516" i="16"/>
  <c r="G1516" i="16" s="1"/>
  <c r="F1515" i="16"/>
  <c r="E1515" i="16"/>
  <c r="D1515" i="16"/>
  <c r="G1515" i="16" s="1"/>
  <c r="F1514" i="16"/>
  <c r="E1514" i="16"/>
  <c r="D1514" i="16"/>
  <c r="G1514" i="16" s="1"/>
  <c r="F1513" i="16"/>
  <c r="E1513" i="16"/>
  <c r="D1513" i="16"/>
  <c r="G1513" i="16" s="1"/>
  <c r="F1512" i="16"/>
  <c r="E1512" i="16"/>
  <c r="D1512" i="16"/>
  <c r="G1512" i="16" s="1"/>
  <c r="F1511" i="16"/>
  <c r="E1511" i="16"/>
  <c r="D1511" i="16"/>
  <c r="G1511" i="16" s="1"/>
  <c r="F1510" i="16"/>
  <c r="E1510" i="16"/>
  <c r="D1510" i="16"/>
  <c r="G1510" i="16" s="1"/>
  <c r="F1509" i="16"/>
  <c r="E1509" i="16"/>
  <c r="D1509" i="16"/>
  <c r="G1509" i="16" s="1"/>
  <c r="F1508" i="16"/>
  <c r="E1508" i="16"/>
  <c r="D1508" i="16"/>
  <c r="G1508" i="16" s="1"/>
  <c r="F1507" i="16"/>
  <c r="E1507" i="16"/>
  <c r="D1507" i="16"/>
  <c r="G1507" i="16" s="1"/>
  <c r="F1506" i="16"/>
  <c r="E1506" i="16"/>
  <c r="D1506" i="16"/>
  <c r="G1506" i="16" s="1"/>
  <c r="F1505" i="16"/>
  <c r="E1505" i="16"/>
  <c r="D1505" i="16"/>
  <c r="G1505" i="16" s="1"/>
  <c r="F1504" i="16"/>
  <c r="E1504" i="16"/>
  <c r="D1504" i="16"/>
  <c r="G1504" i="16" s="1"/>
  <c r="F1503" i="16"/>
  <c r="E1503" i="16"/>
  <c r="D1503" i="16"/>
  <c r="G1503" i="16" s="1"/>
  <c r="F1502" i="16"/>
  <c r="E1502" i="16"/>
  <c r="D1502" i="16"/>
  <c r="G1502" i="16" s="1"/>
  <c r="F1501" i="16"/>
  <c r="E1501" i="16"/>
  <c r="D1501" i="16"/>
  <c r="G1501" i="16" s="1"/>
  <c r="F1500" i="16"/>
  <c r="E1500" i="16"/>
  <c r="D1500" i="16"/>
  <c r="G1500" i="16" s="1"/>
  <c r="F1499" i="16"/>
  <c r="E1499" i="16"/>
  <c r="D1499" i="16"/>
  <c r="G1499" i="16" s="1"/>
  <c r="F1498" i="16"/>
  <c r="E1498" i="16"/>
  <c r="D1498" i="16"/>
  <c r="G1498" i="16" s="1"/>
  <c r="F1497" i="16"/>
  <c r="E1497" i="16"/>
  <c r="D1497" i="16"/>
  <c r="G1497" i="16" s="1"/>
  <c r="F1496" i="16"/>
  <c r="E1496" i="16"/>
  <c r="D1496" i="16"/>
  <c r="G1496" i="16" s="1"/>
  <c r="F1495" i="16"/>
  <c r="E1495" i="16"/>
  <c r="D1495" i="16"/>
  <c r="G1495" i="16" s="1"/>
  <c r="F1494" i="16"/>
  <c r="E1494" i="16"/>
  <c r="D1494" i="16"/>
  <c r="G1494" i="16" s="1"/>
  <c r="F1493" i="16"/>
  <c r="E1493" i="16"/>
  <c r="D1493" i="16"/>
  <c r="G1493" i="16" s="1"/>
  <c r="F1492" i="16"/>
  <c r="E1492" i="16"/>
  <c r="D1492" i="16"/>
  <c r="G1492" i="16" s="1"/>
  <c r="F1491" i="16"/>
  <c r="E1491" i="16"/>
  <c r="D1491" i="16"/>
  <c r="G1491" i="16" s="1"/>
  <c r="F1490" i="16"/>
  <c r="E1490" i="16"/>
  <c r="D1490" i="16"/>
  <c r="G1490" i="16" s="1"/>
  <c r="F1489" i="16"/>
  <c r="E1489" i="16"/>
  <c r="D1489" i="16"/>
  <c r="G1489" i="16" s="1"/>
  <c r="F1488" i="16"/>
  <c r="E1488" i="16"/>
  <c r="D1488" i="16"/>
  <c r="G1488" i="16" s="1"/>
  <c r="F1487" i="16"/>
  <c r="E1487" i="16"/>
  <c r="D1487" i="16"/>
  <c r="G1487" i="16" s="1"/>
  <c r="F1486" i="16"/>
  <c r="E1486" i="16"/>
  <c r="D1486" i="16"/>
  <c r="G1486" i="16" s="1"/>
  <c r="F1485" i="16"/>
  <c r="E1485" i="16"/>
  <c r="D1485" i="16"/>
  <c r="G1485" i="16" s="1"/>
  <c r="F1484" i="16"/>
  <c r="E1484" i="16"/>
  <c r="D1484" i="16"/>
  <c r="G1484" i="16" s="1"/>
  <c r="F1483" i="16"/>
  <c r="E1483" i="16"/>
  <c r="D1483" i="16"/>
  <c r="G1483" i="16" s="1"/>
  <c r="F1482" i="16"/>
  <c r="E1482" i="16"/>
  <c r="D1482" i="16"/>
  <c r="G1482" i="16" s="1"/>
  <c r="F1481" i="16"/>
  <c r="E1481" i="16"/>
  <c r="D1481" i="16"/>
  <c r="G1481" i="16" s="1"/>
  <c r="F1480" i="16"/>
  <c r="E1480" i="16"/>
  <c r="D1480" i="16"/>
  <c r="G1480" i="16" s="1"/>
  <c r="F1479" i="16"/>
  <c r="E1479" i="16"/>
  <c r="D1479" i="16"/>
  <c r="G1479" i="16" s="1"/>
  <c r="F1478" i="16"/>
  <c r="E1478" i="16"/>
  <c r="D1478" i="16"/>
  <c r="G1478" i="16" s="1"/>
  <c r="F1477" i="16"/>
  <c r="E1477" i="16"/>
  <c r="D1477" i="16"/>
  <c r="G1477" i="16" s="1"/>
  <c r="F1476" i="16"/>
  <c r="E1476" i="16"/>
  <c r="D1476" i="16"/>
  <c r="G1476" i="16" s="1"/>
  <c r="F1475" i="16"/>
  <c r="E1475" i="16"/>
  <c r="D1475" i="16"/>
  <c r="G1475" i="16" s="1"/>
  <c r="F1474" i="16"/>
  <c r="E1474" i="16"/>
  <c r="D1474" i="16"/>
  <c r="G1474" i="16" s="1"/>
  <c r="F1473" i="16"/>
  <c r="E1473" i="16"/>
  <c r="D1473" i="16"/>
  <c r="G1473" i="16" s="1"/>
  <c r="F1472" i="16"/>
  <c r="E1472" i="16"/>
  <c r="D1472" i="16"/>
  <c r="G1472" i="16" s="1"/>
  <c r="F1471" i="16"/>
  <c r="E1471" i="16"/>
  <c r="D1471" i="16"/>
  <c r="G1471" i="16" s="1"/>
  <c r="F1470" i="16"/>
  <c r="E1470" i="16"/>
  <c r="D1470" i="16"/>
  <c r="G1470" i="16" s="1"/>
  <c r="F1469" i="16"/>
  <c r="E1469" i="16"/>
  <c r="D1469" i="16"/>
  <c r="G1469" i="16" s="1"/>
  <c r="F1468" i="16"/>
  <c r="E1468" i="16"/>
  <c r="D1468" i="16"/>
  <c r="G1468" i="16" s="1"/>
  <c r="F1467" i="16"/>
  <c r="E1467" i="16"/>
  <c r="D1467" i="16"/>
  <c r="G1467" i="16" s="1"/>
  <c r="F1466" i="16"/>
  <c r="E1466" i="16"/>
  <c r="D1466" i="16"/>
  <c r="G1466" i="16" s="1"/>
  <c r="F1465" i="16"/>
  <c r="E1465" i="16"/>
  <c r="D1465" i="16"/>
  <c r="G1465" i="16" s="1"/>
  <c r="F1464" i="16"/>
  <c r="E1464" i="16"/>
  <c r="D1464" i="16"/>
  <c r="G1464" i="16" s="1"/>
  <c r="F1463" i="16"/>
  <c r="E1463" i="16"/>
  <c r="D1463" i="16"/>
  <c r="G1463" i="16" s="1"/>
  <c r="F1462" i="16"/>
  <c r="E1462" i="16"/>
  <c r="D1462" i="16"/>
  <c r="G1462" i="16" s="1"/>
  <c r="F1461" i="16"/>
  <c r="E1461" i="16"/>
  <c r="D1461" i="16"/>
  <c r="G1461" i="16" s="1"/>
  <c r="F1460" i="16"/>
  <c r="E1460" i="16"/>
  <c r="D1460" i="16"/>
  <c r="G1460" i="16" s="1"/>
  <c r="F1459" i="16"/>
  <c r="E1459" i="16"/>
  <c r="D1459" i="16"/>
  <c r="G1459" i="16" s="1"/>
  <c r="F1458" i="16"/>
  <c r="E1458" i="16"/>
  <c r="D1458" i="16"/>
  <c r="G1458" i="16" s="1"/>
  <c r="F1457" i="16"/>
  <c r="E1457" i="16"/>
  <c r="D1457" i="16"/>
  <c r="G1457" i="16" s="1"/>
  <c r="F1456" i="16"/>
  <c r="E1456" i="16"/>
  <c r="D1456" i="16"/>
  <c r="G1456" i="16" s="1"/>
  <c r="F1455" i="16"/>
  <c r="E1455" i="16"/>
  <c r="D1455" i="16"/>
  <c r="G1455" i="16" s="1"/>
  <c r="F1454" i="16"/>
  <c r="E1454" i="16"/>
  <c r="D1454" i="16"/>
  <c r="G1454" i="16" s="1"/>
  <c r="F1453" i="16"/>
  <c r="E1453" i="16"/>
  <c r="D1453" i="16"/>
  <c r="G1453" i="16" s="1"/>
  <c r="F1452" i="16"/>
  <c r="E1452" i="16"/>
  <c r="D1452" i="16"/>
  <c r="G1452" i="16" s="1"/>
  <c r="F1451" i="16"/>
  <c r="E1451" i="16"/>
  <c r="D1451" i="16"/>
  <c r="G1451" i="16" s="1"/>
  <c r="F1450" i="16"/>
  <c r="E1450" i="16"/>
  <c r="D1450" i="16"/>
  <c r="G1450" i="16" s="1"/>
  <c r="F1449" i="16"/>
  <c r="E1449" i="16"/>
  <c r="D1449" i="16"/>
  <c r="G1449" i="16" s="1"/>
  <c r="F1448" i="16"/>
  <c r="E1448" i="16"/>
  <c r="D1448" i="16"/>
  <c r="G1448" i="16" s="1"/>
  <c r="F1447" i="16"/>
  <c r="E1447" i="16"/>
  <c r="D1447" i="16"/>
  <c r="G1447" i="16" s="1"/>
  <c r="F1446" i="16"/>
  <c r="E1446" i="16"/>
  <c r="D1446" i="16"/>
  <c r="G1446" i="16" s="1"/>
  <c r="F1445" i="16"/>
  <c r="E1445" i="16"/>
  <c r="D1445" i="16"/>
  <c r="G1445" i="16" s="1"/>
  <c r="F1444" i="16"/>
  <c r="E1444" i="16"/>
  <c r="D1444" i="16"/>
  <c r="G1444" i="16" s="1"/>
  <c r="F1443" i="16"/>
  <c r="E1443" i="16"/>
  <c r="D1443" i="16"/>
  <c r="G1443" i="16" s="1"/>
  <c r="F1442" i="16"/>
  <c r="E1442" i="16"/>
  <c r="D1442" i="16"/>
  <c r="G1442" i="16" s="1"/>
  <c r="F1441" i="16"/>
  <c r="E1441" i="16"/>
  <c r="D1441" i="16"/>
  <c r="G1441" i="16" s="1"/>
  <c r="F1440" i="16"/>
  <c r="E1440" i="16"/>
  <c r="D1440" i="16"/>
  <c r="G1440" i="16" s="1"/>
  <c r="F1439" i="16"/>
  <c r="E1439" i="16"/>
  <c r="D1439" i="16"/>
  <c r="G1439" i="16" s="1"/>
  <c r="F1438" i="16"/>
  <c r="E1438" i="16"/>
  <c r="D1438" i="16"/>
  <c r="G1438" i="16" s="1"/>
  <c r="F1437" i="16"/>
  <c r="E1437" i="16"/>
  <c r="D1437" i="16"/>
  <c r="G1437" i="16" s="1"/>
  <c r="F1436" i="16"/>
  <c r="E1436" i="16"/>
  <c r="D1436" i="16"/>
  <c r="G1436" i="16" s="1"/>
  <c r="F1435" i="16"/>
  <c r="E1435" i="16"/>
  <c r="D1435" i="16"/>
  <c r="G1435" i="16" s="1"/>
  <c r="F1434" i="16"/>
  <c r="E1434" i="16"/>
  <c r="D1434" i="16"/>
  <c r="G1434" i="16" s="1"/>
  <c r="F1433" i="16"/>
  <c r="E1433" i="16"/>
  <c r="D1433" i="16"/>
  <c r="G1433" i="16" s="1"/>
  <c r="F1432" i="16"/>
  <c r="E1432" i="16"/>
  <c r="D1432" i="16"/>
  <c r="G1432" i="16" s="1"/>
  <c r="F1431" i="16"/>
  <c r="E1431" i="16"/>
  <c r="D1431" i="16"/>
  <c r="G1431" i="16" s="1"/>
  <c r="F1430" i="16"/>
  <c r="E1430" i="16"/>
  <c r="D1430" i="16"/>
  <c r="G1430" i="16" s="1"/>
  <c r="F1429" i="16"/>
  <c r="E1429" i="16"/>
  <c r="D1429" i="16"/>
  <c r="G1429" i="16" s="1"/>
  <c r="F1428" i="16"/>
  <c r="E1428" i="16"/>
  <c r="D1428" i="16"/>
  <c r="G1428" i="16" s="1"/>
  <c r="F1427" i="16"/>
  <c r="E1427" i="16"/>
  <c r="D1427" i="16"/>
  <c r="G1427" i="16" s="1"/>
  <c r="F1426" i="16"/>
  <c r="E1426" i="16"/>
  <c r="D1426" i="16"/>
  <c r="G1426" i="16" s="1"/>
  <c r="F1425" i="16"/>
  <c r="E1425" i="16"/>
  <c r="D1425" i="16"/>
  <c r="G1425" i="16" s="1"/>
  <c r="F1424" i="16"/>
  <c r="E1424" i="16"/>
  <c r="D1424" i="16"/>
  <c r="G1424" i="16" s="1"/>
  <c r="F1423" i="16"/>
  <c r="E1423" i="16"/>
  <c r="D1423" i="16"/>
  <c r="G1423" i="16" s="1"/>
  <c r="F1422" i="16"/>
  <c r="E1422" i="16"/>
  <c r="D1422" i="16"/>
  <c r="G1422" i="16" s="1"/>
  <c r="F1421" i="16"/>
  <c r="E1421" i="16"/>
  <c r="D1421" i="16"/>
  <c r="G1421" i="16" s="1"/>
  <c r="F1420" i="16"/>
  <c r="E1420" i="16"/>
  <c r="D1420" i="16"/>
  <c r="G1420" i="16" s="1"/>
  <c r="F1419" i="16"/>
  <c r="E1419" i="16"/>
  <c r="D1419" i="16"/>
  <c r="G1419" i="16" s="1"/>
  <c r="F1418" i="16"/>
  <c r="E1418" i="16"/>
  <c r="D1418" i="16"/>
  <c r="G1418" i="16" s="1"/>
  <c r="F1417" i="16"/>
  <c r="E1417" i="16"/>
  <c r="D1417" i="16"/>
  <c r="G1417" i="16" s="1"/>
  <c r="F1416" i="16"/>
  <c r="E1416" i="16"/>
  <c r="D1416" i="16"/>
  <c r="G1416" i="16" s="1"/>
  <c r="F1415" i="16"/>
  <c r="E1415" i="16"/>
  <c r="D1415" i="16"/>
  <c r="G1415" i="16" s="1"/>
  <c r="F1414" i="16"/>
  <c r="E1414" i="16"/>
  <c r="D1414" i="16"/>
  <c r="G1414" i="16" s="1"/>
  <c r="F1413" i="16"/>
  <c r="E1413" i="16"/>
  <c r="D1413" i="16"/>
  <c r="G1413" i="16" s="1"/>
  <c r="F1412" i="16"/>
  <c r="E1412" i="16"/>
  <c r="D1412" i="16"/>
  <c r="G1412" i="16" s="1"/>
  <c r="F1411" i="16"/>
  <c r="E1411" i="16"/>
  <c r="D1411" i="16"/>
  <c r="G1411" i="16" s="1"/>
  <c r="F1410" i="16"/>
  <c r="E1410" i="16"/>
  <c r="D1410" i="16"/>
  <c r="G1410" i="16" s="1"/>
  <c r="F1409" i="16"/>
  <c r="E1409" i="16"/>
  <c r="D1409" i="16"/>
  <c r="G1409" i="16" s="1"/>
  <c r="F1408" i="16"/>
  <c r="E1408" i="16"/>
  <c r="D1408" i="16"/>
  <c r="G1408" i="16" s="1"/>
  <c r="F1407" i="16"/>
  <c r="E1407" i="16"/>
  <c r="D1407" i="16"/>
  <c r="G1407" i="16" s="1"/>
  <c r="F1406" i="16"/>
  <c r="E1406" i="16"/>
  <c r="D1406" i="16"/>
  <c r="G1406" i="16" s="1"/>
  <c r="F1405" i="16"/>
  <c r="E1405" i="16"/>
  <c r="D1405" i="16"/>
  <c r="G1405" i="16" s="1"/>
  <c r="F1404" i="16"/>
  <c r="E1404" i="16"/>
  <c r="D1404" i="16"/>
  <c r="G1404" i="16" s="1"/>
  <c r="F1403" i="16"/>
  <c r="E1403" i="16"/>
  <c r="D1403" i="16"/>
  <c r="G1403" i="16" s="1"/>
  <c r="F1402" i="16"/>
  <c r="E1402" i="16"/>
  <c r="D1402" i="16"/>
  <c r="G1402" i="16" s="1"/>
  <c r="F1401" i="16"/>
  <c r="E1401" i="16"/>
  <c r="D1401" i="16"/>
  <c r="G1401" i="16" s="1"/>
  <c r="F1400" i="16"/>
  <c r="E1400" i="16"/>
  <c r="D1400" i="16"/>
  <c r="G1400" i="16" s="1"/>
  <c r="F1399" i="16"/>
  <c r="E1399" i="16"/>
  <c r="D1399" i="16"/>
  <c r="G1399" i="16" s="1"/>
  <c r="F1398" i="16"/>
  <c r="E1398" i="16"/>
  <c r="D1398" i="16"/>
  <c r="G1398" i="16" s="1"/>
  <c r="F1397" i="16"/>
  <c r="E1397" i="16"/>
  <c r="D1397" i="16"/>
  <c r="G1397" i="16" s="1"/>
  <c r="F1396" i="16"/>
  <c r="E1396" i="16"/>
  <c r="D1396" i="16"/>
  <c r="G1396" i="16" s="1"/>
  <c r="F1395" i="16"/>
  <c r="E1395" i="16"/>
  <c r="D1395" i="16"/>
  <c r="G1395" i="16" s="1"/>
  <c r="F1394" i="16"/>
  <c r="E1394" i="16"/>
  <c r="D1394" i="16"/>
  <c r="G1394" i="16" s="1"/>
  <c r="F1393" i="16"/>
  <c r="E1393" i="16"/>
  <c r="D1393" i="16"/>
  <c r="G1393" i="16" s="1"/>
  <c r="F1392" i="16"/>
  <c r="E1392" i="16"/>
  <c r="D1392" i="16"/>
  <c r="G1392" i="16" s="1"/>
  <c r="F1391" i="16"/>
  <c r="E1391" i="16"/>
  <c r="D1391" i="16"/>
  <c r="G1391" i="16" s="1"/>
  <c r="F1390" i="16"/>
  <c r="E1390" i="16"/>
  <c r="D1390" i="16"/>
  <c r="G1390" i="16" s="1"/>
  <c r="F1389" i="16"/>
  <c r="E1389" i="16"/>
  <c r="D1389" i="16"/>
  <c r="G1389" i="16" s="1"/>
  <c r="F1388" i="16"/>
  <c r="E1388" i="16"/>
  <c r="D1388" i="16"/>
  <c r="G1388" i="16" s="1"/>
  <c r="F1387" i="16"/>
  <c r="E1387" i="16"/>
  <c r="D1387" i="16"/>
  <c r="G1387" i="16" s="1"/>
  <c r="F1386" i="16"/>
  <c r="E1386" i="16"/>
  <c r="D1386" i="16"/>
  <c r="G1386" i="16" s="1"/>
  <c r="F1385" i="16"/>
  <c r="E1385" i="16"/>
  <c r="D1385" i="16"/>
  <c r="G1385" i="16" s="1"/>
  <c r="F1384" i="16"/>
  <c r="E1384" i="16"/>
  <c r="D1384" i="16"/>
  <c r="G1384" i="16" s="1"/>
  <c r="F1383" i="16"/>
  <c r="E1383" i="16"/>
  <c r="D1383" i="16"/>
  <c r="G1383" i="16" s="1"/>
  <c r="F1382" i="16"/>
  <c r="E1382" i="16"/>
  <c r="D1382" i="16"/>
  <c r="G1382" i="16" s="1"/>
  <c r="F1381" i="16"/>
  <c r="E1381" i="16"/>
  <c r="D1381" i="16"/>
  <c r="G1381" i="16" s="1"/>
  <c r="F1380" i="16"/>
  <c r="E1380" i="16"/>
  <c r="D1380" i="16"/>
  <c r="G1380" i="16" s="1"/>
  <c r="F1379" i="16"/>
  <c r="E1379" i="16"/>
  <c r="D1379" i="16"/>
  <c r="G1379" i="16" s="1"/>
  <c r="F1378" i="16"/>
  <c r="E1378" i="16"/>
  <c r="D1378" i="16"/>
  <c r="G1378" i="16" s="1"/>
  <c r="F1377" i="16"/>
  <c r="E1377" i="16"/>
  <c r="D1377" i="16"/>
  <c r="G1377" i="16" s="1"/>
  <c r="F1376" i="16"/>
  <c r="E1376" i="16"/>
  <c r="D1376" i="16"/>
  <c r="G1376" i="16" s="1"/>
  <c r="F1375" i="16"/>
  <c r="E1375" i="16"/>
  <c r="D1375" i="16"/>
  <c r="G1375" i="16" s="1"/>
  <c r="F1374" i="16"/>
  <c r="E1374" i="16"/>
  <c r="D1374" i="16"/>
  <c r="G1374" i="16" s="1"/>
  <c r="F1373" i="16"/>
  <c r="E1373" i="16"/>
  <c r="D1373" i="16"/>
  <c r="G1373" i="16" s="1"/>
  <c r="F1372" i="16"/>
  <c r="E1372" i="16"/>
  <c r="D1372" i="16"/>
  <c r="G1372" i="16" s="1"/>
  <c r="F1371" i="16"/>
  <c r="E1371" i="16"/>
  <c r="D1371" i="16"/>
  <c r="G1371" i="16" s="1"/>
  <c r="F1370" i="16"/>
  <c r="E1370" i="16"/>
  <c r="D1370" i="16"/>
  <c r="G1370" i="16" s="1"/>
  <c r="F1369" i="16"/>
  <c r="E1369" i="16"/>
  <c r="D1369" i="16"/>
  <c r="G1369" i="16" s="1"/>
  <c r="F1368" i="16"/>
  <c r="E1368" i="16"/>
  <c r="D1368" i="16"/>
  <c r="G1368" i="16" s="1"/>
  <c r="F1367" i="16"/>
  <c r="E1367" i="16"/>
  <c r="D1367" i="16"/>
  <c r="G1367" i="16" s="1"/>
  <c r="F1366" i="16"/>
  <c r="E1366" i="16"/>
  <c r="D1366" i="16"/>
  <c r="G1366" i="16" s="1"/>
  <c r="F1365" i="16"/>
  <c r="E1365" i="16"/>
  <c r="D1365" i="16"/>
  <c r="G1365" i="16" s="1"/>
  <c r="F1364" i="16"/>
  <c r="E1364" i="16"/>
  <c r="D1364" i="16"/>
  <c r="G1364" i="16" s="1"/>
  <c r="F1363" i="16"/>
  <c r="E1363" i="16"/>
  <c r="D1363" i="16"/>
  <c r="G1363" i="16" s="1"/>
  <c r="F1362" i="16"/>
  <c r="E1362" i="16"/>
  <c r="D1362" i="16"/>
  <c r="G1362" i="16" s="1"/>
  <c r="F1361" i="16"/>
  <c r="E1361" i="16"/>
  <c r="D1361" i="16"/>
  <c r="G1361" i="16" s="1"/>
  <c r="F1360" i="16"/>
  <c r="E1360" i="16"/>
  <c r="D1360" i="16"/>
  <c r="G1360" i="16" s="1"/>
  <c r="F1359" i="16"/>
  <c r="E1359" i="16"/>
  <c r="D1359" i="16"/>
  <c r="G1359" i="16" s="1"/>
  <c r="F1358" i="16"/>
  <c r="E1358" i="16"/>
  <c r="D1358" i="16"/>
  <c r="G1358" i="16" s="1"/>
  <c r="F1357" i="16"/>
  <c r="E1357" i="16"/>
  <c r="D1357" i="16"/>
  <c r="G1357" i="16" s="1"/>
  <c r="F1356" i="16"/>
  <c r="E1356" i="16"/>
  <c r="D1356" i="16"/>
  <c r="G1356" i="16" s="1"/>
  <c r="F1355" i="16"/>
  <c r="E1355" i="16"/>
  <c r="D1355" i="16"/>
  <c r="G1355" i="16" s="1"/>
  <c r="F1354" i="16"/>
  <c r="E1354" i="16"/>
  <c r="D1354" i="16"/>
  <c r="G1354" i="16" s="1"/>
  <c r="F1353" i="16"/>
  <c r="E1353" i="16"/>
  <c r="D1353" i="16"/>
  <c r="G1353" i="16" s="1"/>
  <c r="F1352" i="16"/>
  <c r="E1352" i="16"/>
  <c r="D1352" i="16"/>
  <c r="G1352" i="16" s="1"/>
  <c r="F1351" i="16"/>
  <c r="E1351" i="16"/>
  <c r="D1351" i="16"/>
  <c r="G1351" i="16" s="1"/>
  <c r="F1350" i="16"/>
  <c r="E1350" i="16"/>
  <c r="D1350" i="16"/>
  <c r="G1350" i="16" s="1"/>
  <c r="F1349" i="16"/>
  <c r="E1349" i="16"/>
  <c r="D1349" i="16"/>
  <c r="G1349" i="16" s="1"/>
  <c r="F1348" i="16"/>
  <c r="E1348" i="16"/>
  <c r="D1348" i="16"/>
  <c r="G1348" i="16" s="1"/>
  <c r="F1347" i="16"/>
  <c r="E1347" i="16"/>
  <c r="D1347" i="16"/>
  <c r="G1347" i="16" s="1"/>
  <c r="F1346" i="16"/>
  <c r="E1346" i="16"/>
  <c r="D1346" i="16"/>
  <c r="G1346" i="16" s="1"/>
  <c r="F1345" i="16"/>
  <c r="E1345" i="16"/>
  <c r="D1345" i="16"/>
  <c r="G1345" i="16" s="1"/>
  <c r="F1344" i="16"/>
  <c r="E1344" i="16"/>
  <c r="D1344" i="16"/>
  <c r="G1344" i="16" s="1"/>
  <c r="F1343" i="16"/>
  <c r="E1343" i="16"/>
  <c r="D1343" i="16"/>
  <c r="G1343" i="16" s="1"/>
  <c r="F1342" i="16"/>
  <c r="E1342" i="16"/>
  <c r="D1342" i="16"/>
  <c r="G1342" i="16" s="1"/>
  <c r="F1341" i="16"/>
  <c r="E1341" i="16"/>
  <c r="D1341" i="16"/>
  <c r="G1341" i="16" s="1"/>
  <c r="F1340" i="16"/>
  <c r="E1340" i="16"/>
  <c r="D1340" i="16"/>
  <c r="G1340" i="16" s="1"/>
  <c r="F1339" i="16"/>
  <c r="E1339" i="16"/>
  <c r="D1339" i="16"/>
  <c r="G1339" i="16" s="1"/>
  <c r="F1338" i="16"/>
  <c r="E1338" i="16"/>
  <c r="D1338" i="16"/>
  <c r="G1338" i="16" s="1"/>
  <c r="F1337" i="16"/>
  <c r="E1337" i="16"/>
  <c r="D1337" i="16"/>
  <c r="G1337" i="16" s="1"/>
  <c r="F1336" i="16"/>
  <c r="E1336" i="16"/>
  <c r="D1336" i="16"/>
  <c r="G1336" i="16" s="1"/>
  <c r="F1335" i="16"/>
  <c r="E1335" i="16"/>
  <c r="D1335" i="16"/>
  <c r="G1335" i="16" s="1"/>
  <c r="F1334" i="16"/>
  <c r="E1334" i="16"/>
  <c r="D1334" i="16"/>
  <c r="G1334" i="16" s="1"/>
  <c r="F1333" i="16"/>
  <c r="E1333" i="16"/>
  <c r="D1333" i="16"/>
  <c r="G1333" i="16" s="1"/>
  <c r="F1332" i="16"/>
  <c r="E1332" i="16"/>
  <c r="D1332" i="16"/>
  <c r="G1332" i="16" s="1"/>
  <c r="F1331" i="16"/>
  <c r="E1331" i="16"/>
  <c r="D1331" i="16"/>
  <c r="G1331" i="16" s="1"/>
  <c r="F1330" i="16"/>
  <c r="E1330" i="16"/>
  <c r="D1330" i="16"/>
  <c r="G1330" i="16" s="1"/>
  <c r="F1329" i="16"/>
  <c r="E1329" i="16"/>
  <c r="D1329" i="16"/>
  <c r="G1329" i="16" s="1"/>
  <c r="F1328" i="16"/>
  <c r="E1328" i="16"/>
  <c r="D1328" i="16"/>
  <c r="G1328" i="16" s="1"/>
  <c r="F1327" i="16"/>
  <c r="E1327" i="16"/>
  <c r="D1327" i="16"/>
  <c r="G1327" i="16" s="1"/>
  <c r="F1326" i="16"/>
  <c r="E1326" i="16"/>
  <c r="D1326" i="16"/>
  <c r="G1326" i="16" s="1"/>
  <c r="F1325" i="16"/>
  <c r="E1325" i="16"/>
  <c r="D1325" i="16"/>
  <c r="G1325" i="16" s="1"/>
  <c r="F1324" i="16"/>
  <c r="E1324" i="16"/>
  <c r="D1324" i="16"/>
  <c r="G1324" i="16" s="1"/>
  <c r="F1323" i="16"/>
  <c r="E1323" i="16"/>
  <c r="D1323" i="16"/>
  <c r="G1323" i="16" s="1"/>
  <c r="F1322" i="16"/>
  <c r="E1322" i="16"/>
  <c r="D1322" i="16"/>
  <c r="G1322" i="16" s="1"/>
  <c r="F1321" i="16"/>
  <c r="E1321" i="16"/>
  <c r="D1321" i="16"/>
  <c r="G1321" i="16" s="1"/>
  <c r="F1320" i="16"/>
  <c r="E1320" i="16"/>
  <c r="D1320" i="16"/>
  <c r="G1320" i="16" s="1"/>
  <c r="F1319" i="16"/>
  <c r="E1319" i="16"/>
  <c r="D1319" i="16"/>
  <c r="G1319" i="16" s="1"/>
  <c r="F1318" i="16"/>
  <c r="E1318" i="16"/>
  <c r="D1318" i="16"/>
  <c r="G1318" i="16" s="1"/>
  <c r="F1317" i="16"/>
  <c r="E1317" i="16"/>
  <c r="D1317" i="16"/>
  <c r="G1317" i="16" s="1"/>
  <c r="F1316" i="16"/>
  <c r="E1316" i="16"/>
  <c r="D1316" i="16"/>
  <c r="G1316" i="16" s="1"/>
  <c r="F1315" i="16"/>
  <c r="E1315" i="16"/>
  <c r="D1315" i="16"/>
  <c r="G1315" i="16" s="1"/>
  <c r="F1314" i="16"/>
  <c r="E1314" i="16"/>
  <c r="D1314" i="16"/>
  <c r="G1314" i="16" s="1"/>
  <c r="F1313" i="16"/>
  <c r="E1313" i="16"/>
  <c r="D1313" i="16"/>
  <c r="G1313" i="16" s="1"/>
  <c r="F1312" i="16"/>
  <c r="E1312" i="16"/>
  <c r="D1312" i="16"/>
  <c r="G1312" i="16" s="1"/>
  <c r="F1311" i="16"/>
  <c r="E1311" i="16"/>
  <c r="D1311" i="16"/>
  <c r="G1311" i="16" s="1"/>
  <c r="F1310" i="16"/>
  <c r="E1310" i="16"/>
  <c r="D1310" i="16"/>
  <c r="G1310" i="16" s="1"/>
  <c r="F1309" i="16"/>
  <c r="E1309" i="16"/>
  <c r="D1309" i="16"/>
  <c r="G1309" i="16" s="1"/>
  <c r="F1308" i="16"/>
  <c r="E1308" i="16"/>
  <c r="D1308" i="16"/>
  <c r="G1308" i="16" s="1"/>
  <c r="F1307" i="16"/>
  <c r="E1307" i="16"/>
  <c r="D1307" i="16"/>
  <c r="G1307" i="16" s="1"/>
  <c r="F1306" i="16"/>
  <c r="E1306" i="16"/>
  <c r="D1306" i="16"/>
  <c r="G1306" i="16" s="1"/>
  <c r="F1305" i="16"/>
  <c r="E1305" i="16"/>
  <c r="D1305" i="16"/>
  <c r="G1305" i="16" s="1"/>
  <c r="F1304" i="16"/>
  <c r="E1304" i="16"/>
  <c r="D1304" i="16"/>
  <c r="G1304" i="16" s="1"/>
  <c r="F1303" i="16"/>
  <c r="E1303" i="16"/>
  <c r="D1303" i="16"/>
  <c r="G1303" i="16" s="1"/>
  <c r="F1302" i="16"/>
  <c r="E1302" i="16"/>
  <c r="D1302" i="16"/>
  <c r="G1302" i="16" s="1"/>
  <c r="F1301" i="16"/>
  <c r="E1301" i="16"/>
  <c r="D1301" i="16"/>
  <c r="G1301" i="16" s="1"/>
  <c r="F1300" i="16"/>
  <c r="E1300" i="16"/>
  <c r="D1300" i="16"/>
  <c r="G1300" i="16" s="1"/>
  <c r="F1299" i="16"/>
  <c r="E1299" i="16"/>
  <c r="D1299" i="16"/>
  <c r="G1299" i="16" s="1"/>
  <c r="F1298" i="16"/>
  <c r="E1298" i="16"/>
  <c r="D1298" i="16"/>
  <c r="G1298" i="16" s="1"/>
  <c r="F1297" i="16"/>
  <c r="E1297" i="16"/>
  <c r="D1297" i="16"/>
  <c r="G1297" i="16" s="1"/>
  <c r="F1296" i="16"/>
  <c r="E1296" i="16"/>
  <c r="D1296" i="16"/>
  <c r="G1296" i="16" s="1"/>
  <c r="F1295" i="16"/>
  <c r="E1295" i="16"/>
  <c r="D1295" i="16"/>
  <c r="G1295" i="16" s="1"/>
  <c r="F1294" i="16"/>
  <c r="E1294" i="16"/>
  <c r="D1294" i="16"/>
  <c r="G1294" i="16" s="1"/>
  <c r="F1293" i="16"/>
  <c r="E1293" i="16"/>
  <c r="D1293" i="16"/>
  <c r="G1293" i="16" s="1"/>
  <c r="F1292" i="16"/>
  <c r="E1292" i="16"/>
  <c r="D1292" i="16"/>
  <c r="G1292" i="16" s="1"/>
  <c r="F1291" i="16"/>
  <c r="E1291" i="16"/>
  <c r="D1291" i="16"/>
  <c r="G1291" i="16" s="1"/>
  <c r="F1290" i="16"/>
  <c r="E1290" i="16"/>
  <c r="D1290" i="16"/>
  <c r="G1290" i="16" s="1"/>
  <c r="F1289" i="16"/>
  <c r="E1289" i="16"/>
  <c r="D1289" i="16"/>
  <c r="G1289" i="16" s="1"/>
  <c r="F1288" i="16"/>
  <c r="E1288" i="16"/>
  <c r="D1288" i="16"/>
  <c r="G1288" i="16" s="1"/>
  <c r="F1287" i="16"/>
  <c r="E1287" i="16"/>
  <c r="D1287" i="16"/>
  <c r="G1287" i="16" s="1"/>
  <c r="F1286" i="16"/>
  <c r="E1286" i="16"/>
  <c r="D1286" i="16"/>
  <c r="G1286" i="16" s="1"/>
  <c r="F1285" i="16"/>
  <c r="E1285" i="16"/>
  <c r="D1285" i="16"/>
  <c r="G1285" i="16" s="1"/>
  <c r="F1284" i="16"/>
  <c r="E1284" i="16"/>
  <c r="D1284" i="16"/>
  <c r="G1284" i="16" s="1"/>
  <c r="F1283" i="16"/>
  <c r="E1283" i="16"/>
  <c r="D1283" i="16"/>
  <c r="G1283" i="16" s="1"/>
  <c r="F1282" i="16"/>
  <c r="E1282" i="16"/>
  <c r="D1282" i="16"/>
  <c r="G1282" i="16" s="1"/>
  <c r="F1281" i="16"/>
  <c r="E1281" i="16"/>
  <c r="D1281" i="16"/>
  <c r="G1281" i="16" s="1"/>
  <c r="F1280" i="16"/>
  <c r="E1280" i="16"/>
  <c r="D1280" i="16"/>
  <c r="G1280" i="16" s="1"/>
  <c r="F1279" i="16"/>
  <c r="E1279" i="16"/>
  <c r="D1279" i="16"/>
  <c r="G1279" i="16" s="1"/>
  <c r="F1278" i="16"/>
  <c r="E1278" i="16"/>
  <c r="D1278" i="16"/>
  <c r="G1278" i="16" s="1"/>
  <c r="F1277" i="16"/>
  <c r="E1277" i="16"/>
  <c r="D1277" i="16"/>
  <c r="G1277" i="16" s="1"/>
  <c r="F1276" i="16"/>
  <c r="E1276" i="16"/>
  <c r="D1276" i="16"/>
  <c r="G1276" i="16" s="1"/>
  <c r="F1275" i="16"/>
  <c r="E1275" i="16"/>
  <c r="D1275" i="16"/>
  <c r="G1275" i="16" s="1"/>
  <c r="F1274" i="16"/>
  <c r="E1274" i="16"/>
  <c r="D1274" i="16"/>
  <c r="G1274" i="16" s="1"/>
  <c r="F1273" i="16"/>
  <c r="E1273" i="16"/>
  <c r="D1273" i="16"/>
  <c r="G1273" i="16" s="1"/>
  <c r="F1272" i="16"/>
  <c r="E1272" i="16"/>
  <c r="D1272" i="16"/>
  <c r="G1272" i="16" s="1"/>
  <c r="F1271" i="16"/>
  <c r="E1271" i="16"/>
  <c r="D1271" i="16"/>
  <c r="G1271" i="16" s="1"/>
  <c r="F1270" i="16"/>
  <c r="E1270" i="16"/>
  <c r="D1270" i="16"/>
  <c r="G1270" i="16" s="1"/>
  <c r="F1269" i="16"/>
  <c r="E1269" i="16"/>
  <c r="D1269" i="16"/>
  <c r="G1269" i="16" s="1"/>
  <c r="F1268" i="16"/>
  <c r="E1268" i="16"/>
  <c r="D1268" i="16"/>
  <c r="G1268" i="16" s="1"/>
  <c r="F1267" i="16"/>
  <c r="E1267" i="16"/>
  <c r="D1267" i="16"/>
  <c r="G1267" i="16" s="1"/>
  <c r="F1266" i="16"/>
  <c r="E1266" i="16"/>
  <c r="D1266" i="16"/>
  <c r="G1266" i="16" s="1"/>
  <c r="F1265" i="16"/>
  <c r="E1265" i="16"/>
  <c r="D1265" i="16"/>
  <c r="G1265" i="16" s="1"/>
  <c r="F1264" i="16"/>
  <c r="E1264" i="16"/>
  <c r="D1264" i="16"/>
  <c r="G1264" i="16" s="1"/>
  <c r="F1263" i="16"/>
  <c r="E1263" i="16"/>
  <c r="D1263" i="16"/>
  <c r="G1263" i="16" s="1"/>
  <c r="F1262" i="16"/>
  <c r="E1262" i="16"/>
  <c r="D1262" i="16"/>
  <c r="G1262" i="16" s="1"/>
  <c r="F1261" i="16"/>
  <c r="E1261" i="16"/>
  <c r="D1261" i="16"/>
  <c r="G1261" i="16" s="1"/>
  <c r="F1260" i="16"/>
  <c r="E1260" i="16"/>
  <c r="D1260" i="16"/>
  <c r="G1260" i="16" s="1"/>
  <c r="F1259" i="16"/>
  <c r="E1259" i="16"/>
  <c r="D1259" i="16"/>
  <c r="G1259" i="16" s="1"/>
  <c r="F1258" i="16"/>
  <c r="E1258" i="16"/>
  <c r="D1258" i="16"/>
  <c r="G1258" i="16" s="1"/>
  <c r="F1257" i="16"/>
  <c r="E1257" i="16"/>
  <c r="D1257" i="16"/>
  <c r="G1257" i="16" s="1"/>
  <c r="F1256" i="16"/>
  <c r="E1256" i="16"/>
  <c r="D1256" i="16"/>
  <c r="G1256" i="16" s="1"/>
  <c r="F1255" i="16"/>
  <c r="E1255" i="16"/>
  <c r="D1255" i="16"/>
  <c r="G1255" i="16" s="1"/>
  <c r="F1254" i="16"/>
  <c r="E1254" i="16"/>
  <c r="D1254" i="16"/>
  <c r="G1254" i="16" s="1"/>
  <c r="F1253" i="16"/>
  <c r="E1253" i="16"/>
  <c r="D1253" i="16"/>
  <c r="G1253" i="16" s="1"/>
  <c r="F1252" i="16"/>
  <c r="E1252" i="16"/>
  <c r="D1252" i="16"/>
  <c r="G1252" i="16" s="1"/>
  <c r="F1251" i="16"/>
  <c r="E1251" i="16"/>
  <c r="D1251" i="16"/>
  <c r="G1251" i="16" s="1"/>
  <c r="F1250" i="16"/>
  <c r="E1250" i="16"/>
  <c r="D1250" i="16"/>
  <c r="G1250" i="16" s="1"/>
  <c r="F1249" i="16"/>
  <c r="E1249" i="16"/>
  <c r="D1249" i="16"/>
  <c r="G1249" i="16" s="1"/>
  <c r="F1248" i="16"/>
  <c r="E1248" i="16"/>
  <c r="D1248" i="16"/>
  <c r="G1248" i="16" s="1"/>
  <c r="F1247" i="16"/>
  <c r="E1247" i="16"/>
  <c r="D1247" i="16"/>
  <c r="G1247" i="16" s="1"/>
  <c r="F1246" i="16"/>
  <c r="E1246" i="16"/>
  <c r="D1246" i="16"/>
  <c r="G1246" i="16" s="1"/>
  <c r="F1245" i="16"/>
  <c r="E1245" i="16"/>
  <c r="D1245" i="16"/>
  <c r="G1245" i="16" s="1"/>
  <c r="F1244" i="16"/>
  <c r="E1244" i="16"/>
  <c r="D1244" i="16"/>
  <c r="G1244" i="16" s="1"/>
  <c r="F1243" i="16"/>
  <c r="E1243" i="16"/>
  <c r="D1243" i="16"/>
  <c r="G1243" i="16" s="1"/>
  <c r="F1242" i="16"/>
  <c r="E1242" i="16"/>
  <c r="D1242" i="16"/>
  <c r="G1242" i="16" s="1"/>
  <c r="F1241" i="16"/>
  <c r="E1241" i="16"/>
  <c r="D1241" i="16"/>
  <c r="G1241" i="16" s="1"/>
  <c r="F1240" i="16"/>
  <c r="E1240" i="16"/>
  <c r="D1240" i="16"/>
  <c r="G1240" i="16" s="1"/>
  <c r="F1239" i="16"/>
  <c r="E1239" i="16"/>
  <c r="D1239" i="16"/>
  <c r="G1239" i="16" s="1"/>
  <c r="F1238" i="16"/>
  <c r="E1238" i="16"/>
  <c r="D1238" i="16"/>
  <c r="G1238" i="16" s="1"/>
  <c r="F1237" i="16"/>
  <c r="E1237" i="16"/>
  <c r="D1237" i="16"/>
  <c r="G1237" i="16" s="1"/>
  <c r="F1236" i="16"/>
  <c r="E1236" i="16"/>
  <c r="D1236" i="16"/>
  <c r="G1236" i="16" s="1"/>
  <c r="F1235" i="16"/>
  <c r="E1235" i="16"/>
  <c r="D1235" i="16"/>
  <c r="G1235" i="16" s="1"/>
  <c r="F1234" i="16"/>
  <c r="E1234" i="16"/>
  <c r="D1234" i="16"/>
  <c r="G1234" i="16" s="1"/>
  <c r="F1233" i="16"/>
  <c r="E1233" i="16"/>
  <c r="D1233" i="16"/>
  <c r="G1233" i="16" s="1"/>
  <c r="F1232" i="16"/>
  <c r="E1232" i="16"/>
  <c r="D1232" i="16"/>
  <c r="G1232" i="16" s="1"/>
  <c r="F1231" i="16"/>
  <c r="E1231" i="16"/>
  <c r="D1231" i="16"/>
  <c r="G1231" i="16" s="1"/>
  <c r="F1230" i="16"/>
  <c r="E1230" i="16"/>
  <c r="D1230" i="16"/>
  <c r="G1230" i="16" s="1"/>
  <c r="F1229" i="16"/>
  <c r="E1229" i="16"/>
  <c r="D1229" i="16"/>
  <c r="G1229" i="16" s="1"/>
  <c r="F1228" i="16"/>
  <c r="E1228" i="16"/>
  <c r="D1228" i="16"/>
  <c r="G1228" i="16" s="1"/>
  <c r="F1227" i="16"/>
  <c r="E1227" i="16"/>
  <c r="D1227" i="16"/>
  <c r="G1227" i="16" s="1"/>
  <c r="F1226" i="16"/>
  <c r="E1226" i="16"/>
  <c r="D1226" i="16"/>
  <c r="G1226" i="16" s="1"/>
  <c r="F1225" i="16"/>
  <c r="E1225" i="16"/>
  <c r="D1225" i="16"/>
  <c r="G1225" i="16" s="1"/>
  <c r="F1224" i="16"/>
  <c r="E1224" i="16"/>
  <c r="D1224" i="16"/>
  <c r="G1224" i="16" s="1"/>
  <c r="F1223" i="16"/>
  <c r="E1223" i="16"/>
  <c r="D1223" i="16"/>
  <c r="G1223" i="16" s="1"/>
  <c r="F1222" i="16"/>
  <c r="E1222" i="16"/>
  <c r="D1222" i="16"/>
  <c r="G1222" i="16" s="1"/>
  <c r="F1221" i="16"/>
  <c r="E1221" i="16"/>
  <c r="D1221" i="16"/>
  <c r="G1221" i="16" s="1"/>
  <c r="F1220" i="16"/>
  <c r="E1220" i="16"/>
  <c r="D1220" i="16"/>
  <c r="G1220" i="16" s="1"/>
  <c r="F1219" i="16"/>
  <c r="E1219" i="16"/>
  <c r="D1219" i="16"/>
  <c r="G1219" i="16" s="1"/>
  <c r="F1218" i="16"/>
  <c r="E1218" i="16"/>
  <c r="D1218" i="16"/>
  <c r="G1218" i="16" s="1"/>
  <c r="F1217" i="16"/>
  <c r="E1217" i="16"/>
  <c r="D1217" i="16"/>
  <c r="G1217" i="16" s="1"/>
  <c r="F1216" i="16"/>
  <c r="E1216" i="16"/>
  <c r="D1216" i="16"/>
  <c r="G1216" i="16" s="1"/>
  <c r="F1215" i="16"/>
  <c r="E1215" i="16"/>
  <c r="D1215" i="16"/>
  <c r="G1215" i="16" s="1"/>
  <c r="F1214" i="16"/>
  <c r="E1214" i="16"/>
  <c r="D1214" i="16"/>
  <c r="G1214" i="16" s="1"/>
  <c r="F1213" i="16"/>
  <c r="E1213" i="16"/>
  <c r="D1213" i="16"/>
  <c r="G1213" i="16" s="1"/>
  <c r="F1212" i="16"/>
  <c r="E1212" i="16"/>
  <c r="D1212" i="16"/>
  <c r="G1212" i="16" s="1"/>
  <c r="F1211" i="16"/>
  <c r="E1211" i="16"/>
  <c r="D1211" i="16"/>
  <c r="G1211" i="16" s="1"/>
  <c r="F1210" i="16"/>
  <c r="E1210" i="16"/>
  <c r="D1210" i="16"/>
  <c r="G1210" i="16" s="1"/>
  <c r="F1209" i="16"/>
  <c r="E1209" i="16"/>
  <c r="D1209" i="16"/>
  <c r="G1209" i="16" s="1"/>
  <c r="F1208" i="16"/>
  <c r="E1208" i="16"/>
  <c r="D1208" i="16"/>
  <c r="G1208" i="16" s="1"/>
  <c r="F1207" i="16"/>
  <c r="E1207" i="16"/>
  <c r="D1207" i="16"/>
  <c r="G1207" i="16" s="1"/>
  <c r="F1206" i="16"/>
  <c r="E1206" i="16"/>
  <c r="D1206" i="16"/>
  <c r="G1206" i="16" s="1"/>
  <c r="F1205" i="16"/>
  <c r="E1205" i="16"/>
  <c r="D1205" i="16"/>
  <c r="G1205" i="16" s="1"/>
  <c r="F1204" i="16"/>
  <c r="E1204" i="16"/>
  <c r="D1204" i="16"/>
  <c r="G1204" i="16" s="1"/>
  <c r="F1203" i="16"/>
  <c r="E1203" i="16"/>
  <c r="D1203" i="16"/>
  <c r="G1203" i="16" s="1"/>
  <c r="F1202" i="16"/>
  <c r="E1202" i="16"/>
  <c r="D1202" i="16"/>
  <c r="G1202" i="16" s="1"/>
  <c r="F1201" i="16"/>
  <c r="E1201" i="16"/>
  <c r="D1201" i="16"/>
  <c r="G1201" i="16" s="1"/>
  <c r="F1200" i="16"/>
  <c r="E1200" i="16"/>
  <c r="D1200" i="16"/>
  <c r="G1200" i="16" s="1"/>
  <c r="F1199" i="16"/>
  <c r="E1199" i="16"/>
  <c r="D1199" i="16"/>
  <c r="G1199" i="16" s="1"/>
  <c r="F1198" i="16"/>
  <c r="E1198" i="16"/>
  <c r="D1198" i="16"/>
  <c r="G1198" i="16" s="1"/>
  <c r="F1197" i="16"/>
  <c r="E1197" i="16"/>
  <c r="D1197" i="16"/>
  <c r="G1197" i="16" s="1"/>
  <c r="F1196" i="16"/>
  <c r="E1196" i="16"/>
  <c r="D1196" i="16"/>
  <c r="G1196" i="16" s="1"/>
  <c r="F1195" i="16"/>
  <c r="E1195" i="16"/>
  <c r="D1195" i="16"/>
  <c r="G1195" i="16" s="1"/>
  <c r="F1194" i="16"/>
  <c r="E1194" i="16"/>
  <c r="D1194" i="16"/>
  <c r="G1194" i="16" s="1"/>
  <c r="F1193" i="16"/>
  <c r="E1193" i="16"/>
  <c r="D1193" i="16"/>
  <c r="G1193" i="16" s="1"/>
  <c r="F1192" i="16"/>
  <c r="E1192" i="16"/>
  <c r="D1192" i="16"/>
  <c r="G1192" i="16" s="1"/>
  <c r="F1191" i="16"/>
  <c r="E1191" i="16"/>
  <c r="D1191" i="16"/>
  <c r="G1191" i="16" s="1"/>
  <c r="F1190" i="16"/>
  <c r="E1190" i="16"/>
  <c r="D1190" i="16"/>
  <c r="G1190" i="16" s="1"/>
  <c r="F1189" i="16"/>
  <c r="E1189" i="16"/>
  <c r="D1189" i="16"/>
  <c r="G1189" i="16" s="1"/>
  <c r="F1188" i="16"/>
  <c r="E1188" i="16"/>
  <c r="D1188" i="16"/>
  <c r="G1188" i="16" s="1"/>
  <c r="F1187" i="16"/>
  <c r="E1187" i="16"/>
  <c r="D1187" i="16"/>
  <c r="G1187" i="16" s="1"/>
  <c r="F1186" i="16"/>
  <c r="E1186" i="16"/>
  <c r="D1186" i="16"/>
  <c r="G1186" i="16" s="1"/>
  <c r="F1185" i="16"/>
  <c r="E1185" i="16"/>
  <c r="D1185" i="16"/>
  <c r="G1185" i="16" s="1"/>
  <c r="F1184" i="16"/>
  <c r="E1184" i="16"/>
  <c r="D1184" i="16"/>
  <c r="G1184" i="16" s="1"/>
  <c r="F1183" i="16"/>
  <c r="E1183" i="16"/>
  <c r="D1183" i="16"/>
  <c r="G1183" i="16" s="1"/>
  <c r="F1182" i="16"/>
  <c r="E1182" i="16"/>
  <c r="D1182" i="16"/>
  <c r="G1182" i="16" s="1"/>
  <c r="F1181" i="16"/>
  <c r="E1181" i="16"/>
  <c r="D1181" i="16"/>
  <c r="G1181" i="16" s="1"/>
  <c r="F1180" i="16"/>
  <c r="E1180" i="16"/>
  <c r="D1180" i="16"/>
  <c r="G1180" i="16" s="1"/>
  <c r="F1179" i="16"/>
  <c r="E1179" i="16"/>
  <c r="D1179" i="16"/>
  <c r="G1179" i="16" s="1"/>
  <c r="F1178" i="16"/>
  <c r="E1178" i="16"/>
  <c r="D1178" i="16"/>
  <c r="G1178" i="16" s="1"/>
  <c r="F1177" i="16"/>
  <c r="E1177" i="16"/>
  <c r="D1177" i="16"/>
  <c r="G1177" i="16" s="1"/>
  <c r="F1176" i="16"/>
  <c r="E1176" i="16"/>
  <c r="D1176" i="16"/>
  <c r="G1176" i="16" s="1"/>
  <c r="F1175" i="16"/>
  <c r="E1175" i="16"/>
  <c r="D1175" i="16"/>
  <c r="G1175" i="16" s="1"/>
  <c r="F1174" i="16"/>
  <c r="E1174" i="16"/>
  <c r="D1174" i="16"/>
  <c r="G1174" i="16" s="1"/>
  <c r="F1173" i="16"/>
  <c r="E1173" i="16"/>
  <c r="D1173" i="16"/>
  <c r="G1173" i="16" s="1"/>
  <c r="F1172" i="16"/>
  <c r="E1172" i="16"/>
  <c r="D1172" i="16"/>
  <c r="G1172" i="16" s="1"/>
  <c r="F1171" i="16"/>
  <c r="E1171" i="16"/>
  <c r="D1171" i="16"/>
  <c r="G1171" i="16" s="1"/>
  <c r="F1170" i="16"/>
  <c r="E1170" i="16"/>
  <c r="D1170" i="16"/>
  <c r="G1170" i="16" s="1"/>
  <c r="F1169" i="16"/>
  <c r="E1169" i="16"/>
  <c r="D1169" i="16"/>
  <c r="G1169" i="16" s="1"/>
  <c r="F1168" i="16"/>
  <c r="E1168" i="16"/>
  <c r="D1168" i="16"/>
  <c r="G1168" i="16" s="1"/>
  <c r="F1167" i="16"/>
  <c r="E1167" i="16"/>
  <c r="D1167" i="16"/>
  <c r="G1167" i="16" s="1"/>
  <c r="F1166" i="16"/>
  <c r="E1166" i="16"/>
  <c r="D1166" i="16"/>
  <c r="G1166" i="16" s="1"/>
  <c r="F1165" i="16"/>
  <c r="E1165" i="16"/>
  <c r="D1165" i="16"/>
  <c r="G1165" i="16" s="1"/>
  <c r="F1164" i="16"/>
  <c r="E1164" i="16"/>
  <c r="D1164" i="16"/>
  <c r="G1164" i="16" s="1"/>
  <c r="F1163" i="16"/>
  <c r="E1163" i="16"/>
  <c r="D1163" i="16"/>
  <c r="G1163" i="16" s="1"/>
  <c r="F1162" i="16"/>
  <c r="E1162" i="16"/>
  <c r="D1162" i="16"/>
  <c r="G1162" i="16" s="1"/>
  <c r="F1161" i="16"/>
  <c r="E1161" i="16"/>
  <c r="D1161" i="16"/>
  <c r="G1161" i="16" s="1"/>
  <c r="F1160" i="16"/>
  <c r="E1160" i="16"/>
  <c r="D1160" i="16"/>
  <c r="G1160" i="16" s="1"/>
  <c r="F1159" i="16"/>
  <c r="E1159" i="16"/>
  <c r="D1159" i="16"/>
  <c r="G1159" i="16" s="1"/>
  <c r="F1158" i="16"/>
  <c r="E1158" i="16"/>
  <c r="D1158" i="16"/>
  <c r="G1158" i="16" s="1"/>
  <c r="F1157" i="16"/>
  <c r="E1157" i="16"/>
  <c r="D1157" i="16"/>
  <c r="G1157" i="16" s="1"/>
  <c r="F1156" i="16"/>
  <c r="E1156" i="16"/>
  <c r="D1156" i="16"/>
  <c r="G1156" i="16" s="1"/>
  <c r="F1155" i="16"/>
  <c r="E1155" i="16"/>
  <c r="D1155" i="16"/>
  <c r="G1155" i="16" s="1"/>
  <c r="F1154" i="16"/>
  <c r="E1154" i="16"/>
  <c r="D1154" i="16"/>
  <c r="G1154" i="16" s="1"/>
  <c r="F1153" i="16"/>
  <c r="E1153" i="16"/>
  <c r="D1153" i="16"/>
  <c r="G1153" i="16" s="1"/>
  <c r="F1152" i="16"/>
  <c r="E1152" i="16"/>
  <c r="D1152" i="16"/>
  <c r="G1152" i="16" s="1"/>
  <c r="F1151" i="16"/>
  <c r="E1151" i="16"/>
  <c r="D1151" i="16"/>
  <c r="G1151" i="16" s="1"/>
  <c r="F1150" i="16"/>
  <c r="E1150" i="16"/>
  <c r="D1150" i="16"/>
  <c r="G1150" i="16" s="1"/>
  <c r="F1149" i="16"/>
  <c r="E1149" i="16"/>
  <c r="D1149" i="16"/>
  <c r="G1149" i="16" s="1"/>
  <c r="F1148" i="16"/>
  <c r="E1148" i="16"/>
  <c r="D1148" i="16"/>
  <c r="G1148" i="16" s="1"/>
  <c r="F1147" i="16"/>
  <c r="E1147" i="16"/>
  <c r="D1147" i="16"/>
  <c r="G1147" i="16" s="1"/>
  <c r="F1146" i="16"/>
  <c r="E1146" i="16"/>
  <c r="D1146" i="16"/>
  <c r="G1146" i="16" s="1"/>
  <c r="F1145" i="16"/>
  <c r="E1145" i="16"/>
  <c r="D1145" i="16"/>
  <c r="G1145" i="16" s="1"/>
  <c r="F1144" i="16"/>
  <c r="E1144" i="16"/>
  <c r="D1144" i="16"/>
  <c r="G1144" i="16" s="1"/>
  <c r="F1143" i="16"/>
  <c r="E1143" i="16"/>
  <c r="D1143" i="16"/>
  <c r="G1143" i="16" s="1"/>
  <c r="F1142" i="16"/>
  <c r="E1142" i="16"/>
  <c r="D1142" i="16"/>
  <c r="G1142" i="16" s="1"/>
  <c r="F1141" i="16"/>
  <c r="E1141" i="16"/>
  <c r="D1141" i="16"/>
  <c r="G1141" i="16" s="1"/>
  <c r="F1140" i="16"/>
  <c r="E1140" i="16"/>
  <c r="D1140" i="16"/>
  <c r="G1140" i="16" s="1"/>
  <c r="F1139" i="16"/>
  <c r="E1139" i="16"/>
  <c r="D1139" i="16"/>
  <c r="G1139" i="16" s="1"/>
  <c r="F1138" i="16"/>
  <c r="E1138" i="16"/>
  <c r="D1138" i="16"/>
  <c r="G1138" i="16" s="1"/>
  <c r="F1137" i="16"/>
  <c r="E1137" i="16"/>
  <c r="D1137" i="16"/>
  <c r="G1137" i="16" s="1"/>
  <c r="F1136" i="16"/>
  <c r="E1136" i="16"/>
  <c r="D1136" i="16"/>
  <c r="G1136" i="16" s="1"/>
  <c r="F1135" i="16"/>
  <c r="E1135" i="16"/>
  <c r="D1135" i="16"/>
  <c r="G1135" i="16" s="1"/>
  <c r="F1134" i="16"/>
  <c r="E1134" i="16"/>
  <c r="D1134" i="16"/>
  <c r="G1134" i="16" s="1"/>
  <c r="F1133" i="16"/>
  <c r="E1133" i="16"/>
  <c r="D1133" i="16"/>
  <c r="G1133" i="16" s="1"/>
  <c r="F1132" i="16"/>
  <c r="E1132" i="16"/>
  <c r="D1132" i="16"/>
  <c r="G1132" i="16" s="1"/>
  <c r="F1131" i="16"/>
  <c r="E1131" i="16"/>
  <c r="D1131" i="16"/>
  <c r="G1131" i="16" s="1"/>
  <c r="F1130" i="16"/>
  <c r="E1130" i="16"/>
  <c r="D1130" i="16"/>
  <c r="G1130" i="16" s="1"/>
  <c r="F1129" i="16"/>
  <c r="E1129" i="16"/>
  <c r="D1129" i="16"/>
  <c r="G1129" i="16" s="1"/>
  <c r="F1128" i="16"/>
  <c r="E1128" i="16"/>
  <c r="D1128" i="16"/>
  <c r="G1128" i="16" s="1"/>
  <c r="F1127" i="16"/>
  <c r="E1127" i="16"/>
  <c r="D1127" i="16"/>
  <c r="G1127" i="16" s="1"/>
  <c r="F1126" i="16"/>
  <c r="E1126" i="16"/>
  <c r="D1126" i="16"/>
  <c r="G1126" i="16" s="1"/>
  <c r="F1125" i="16"/>
  <c r="E1125" i="16"/>
  <c r="D1125" i="16"/>
  <c r="G1125" i="16" s="1"/>
  <c r="F1124" i="16"/>
  <c r="E1124" i="16"/>
  <c r="D1124" i="16"/>
  <c r="G1124" i="16" s="1"/>
  <c r="F1123" i="16"/>
  <c r="E1123" i="16"/>
  <c r="D1123" i="16"/>
  <c r="G1123" i="16" s="1"/>
  <c r="F1122" i="16"/>
  <c r="E1122" i="16"/>
  <c r="D1122" i="16"/>
  <c r="G1122" i="16" s="1"/>
  <c r="F1121" i="16"/>
  <c r="E1121" i="16"/>
  <c r="D1121" i="16"/>
  <c r="G1121" i="16" s="1"/>
  <c r="F1120" i="16"/>
  <c r="E1120" i="16"/>
  <c r="D1120" i="16"/>
  <c r="G1120" i="16" s="1"/>
  <c r="F1119" i="16"/>
  <c r="E1119" i="16"/>
  <c r="D1119" i="16"/>
  <c r="G1119" i="16" s="1"/>
  <c r="F1118" i="16"/>
  <c r="E1118" i="16"/>
  <c r="D1118" i="16"/>
  <c r="G1118" i="16" s="1"/>
  <c r="F1117" i="16"/>
  <c r="E1117" i="16"/>
  <c r="D1117" i="16"/>
  <c r="G1117" i="16" s="1"/>
  <c r="F1116" i="16"/>
  <c r="E1116" i="16"/>
  <c r="D1116" i="16"/>
  <c r="G1116" i="16" s="1"/>
  <c r="F1115" i="16"/>
  <c r="E1115" i="16"/>
  <c r="D1115" i="16"/>
  <c r="G1115" i="16" s="1"/>
  <c r="F1114" i="16"/>
  <c r="E1114" i="16"/>
  <c r="D1114" i="16"/>
  <c r="G1114" i="16" s="1"/>
  <c r="F1113" i="16"/>
  <c r="E1113" i="16"/>
  <c r="D1113" i="16"/>
  <c r="G1113" i="16" s="1"/>
  <c r="F1112" i="16"/>
  <c r="E1112" i="16"/>
  <c r="D1112" i="16"/>
  <c r="G1112" i="16" s="1"/>
  <c r="F1111" i="16"/>
  <c r="E1111" i="16"/>
  <c r="D1111" i="16"/>
  <c r="G1111" i="16" s="1"/>
  <c r="F1110" i="16"/>
  <c r="E1110" i="16"/>
  <c r="D1110" i="16"/>
  <c r="G1110" i="16" s="1"/>
  <c r="F1109" i="16"/>
  <c r="E1109" i="16"/>
  <c r="D1109" i="16"/>
  <c r="G1109" i="16" s="1"/>
  <c r="F1108" i="16"/>
  <c r="E1108" i="16"/>
  <c r="D1108" i="16"/>
  <c r="G1108" i="16" s="1"/>
  <c r="F1107" i="16"/>
  <c r="E1107" i="16"/>
  <c r="D1107" i="16"/>
  <c r="G1107" i="16" s="1"/>
  <c r="F1106" i="16"/>
  <c r="E1106" i="16"/>
  <c r="D1106" i="16"/>
  <c r="G1106" i="16" s="1"/>
  <c r="F1105" i="16"/>
  <c r="E1105" i="16"/>
  <c r="D1105" i="16"/>
  <c r="G1105" i="16" s="1"/>
  <c r="F1104" i="16"/>
  <c r="E1104" i="16"/>
  <c r="D1104" i="16"/>
  <c r="G1104" i="16" s="1"/>
  <c r="F1103" i="16"/>
  <c r="E1103" i="16"/>
  <c r="D1103" i="16"/>
  <c r="G1103" i="16" s="1"/>
  <c r="F1102" i="16"/>
  <c r="E1102" i="16"/>
  <c r="D1102" i="16"/>
  <c r="G1102" i="16" s="1"/>
  <c r="F1101" i="16"/>
  <c r="E1101" i="16"/>
  <c r="D1101" i="16"/>
  <c r="G1101" i="16" s="1"/>
  <c r="F1100" i="16"/>
  <c r="E1100" i="16"/>
  <c r="D1100" i="16"/>
  <c r="G1100" i="16" s="1"/>
  <c r="F1099" i="16"/>
  <c r="E1099" i="16"/>
  <c r="D1099" i="16"/>
  <c r="G1099" i="16" s="1"/>
  <c r="F1098" i="16"/>
  <c r="E1098" i="16"/>
  <c r="D1098" i="16"/>
  <c r="G1098" i="16" s="1"/>
  <c r="F1097" i="16"/>
  <c r="E1097" i="16"/>
  <c r="D1097" i="16"/>
  <c r="G1097" i="16" s="1"/>
  <c r="F1096" i="16"/>
  <c r="E1096" i="16"/>
  <c r="D1096" i="16"/>
  <c r="G1096" i="16" s="1"/>
  <c r="F1095" i="16"/>
  <c r="E1095" i="16"/>
  <c r="D1095" i="16"/>
  <c r="G1095" i="16" s="1"/>
  <c r="F1094" i="16"/>
  <c r="E1094" i="16"/>
  <c r="D1094" i="16"/>
  <c r="G1094" i="16" s="1"/>
  <c r="F1093" i="16"/>
  <c r="E1093" i="16"/>
  <c r="D1093" i="16"/>
  <c r="G1093" i="16" s="1"/>
  <c r="F1092" i="16"/>
  <c r="E1092" i="16"/>
  <c r="D1092" i="16"/>
  <c r="G1092" i="16" s="1"/>
  <c r="F1091" i="16"/>
  <c r="E1091" i="16"/>
  <c r="D1091" i="16"/>
  <c r="G1091" i="16" s="1"/>
  <c r="F1090" i="16"/>
  <c r="E1090" i="16"/>
  <c r="D1090" i="16"/>
  <c r="G1090" i="16" s="1"/>
  <c r="F1089" i="16"/>
  <c r="E1089" i="16"/>
  <c r="D1089" i="16"/>
  <c r="G1089" i="16" s="1"/>
  <c r="F1088" i="16"/>
  <c r="E1088" i="16"/>
  <c r="D1088" i="16"/>
  <c r="G1088" i="16" s="1"/>
  <c r="F1087" i="16"/>
  <c r="E1087" i="16"/>
  <c r="D1087" i="16"/>
  <c r="G1087" i="16" s="1"/>
  <c r="F1086" i="16"/>
  <c r="E1086" i="16"/>
  <c r="D1086" i="16"/>
  <c r="G1086" i="16" s="1"/>
  <c r="F1085" i="16"/>
  <c r="E1085" i="16"/>
  <c r="D1085" i="16"/>
  <c r="G1085" i="16" s="1"/>
  <c r="F1084" i="16"/>
  <c r="E1084" i="16"/>
  <c r="D1084" i="16"/>
  <c r="G1084" i="16" s="1"/>
  <c r="F1083" i="16"/>
  <c r="E1083" i="16"/>
  <c r="D1083" i="16"/>
  <c r="G1083" i="16" s="1"/>
  <c r="F1082" i="16"/>
  <c r="E1082" i="16"/>
  <c r="D1082" i="16"/>
  <c r="G1082" i="16" s="1"/>
  <c r="F1081" i="16"/>
  <c r="E1081" i="16"/>
  <c r="D1081" i="16"/>
  <c r="G1081" i="16" s="1"/>
  <c r="F1080" i="16"/>
  <c r="E1080" i="16"/>
  <c r="D1080" i="16"/>
  <c r="G1080" i="16" s="1"/>
  <c r="F1079" i="16"/>
  <c r="E1079" i="16"/>
  <c r="D1079" i="16"/>
  <c r="G1079" i="16" s="1"/>
  <c r="F1078" i="16"/>
  <c r="E1078" i="16"/>
  <c r="D1078" i="16"/>
  <c r="G1078" i="16" s="1"/>
  <c r="F1077" i="16"/>
  <c r="E1077" i="16"/>
  <c r="D1077" i="16"/>
  <c r="G1077" i="16" s="1"/>
  <c r="F1076" i="16"/>
  <c r="E1076" i="16"/>
  <c r="D1076" i="16"/>
  <c r="G1076" i="16" s="1"/>
  <c r="F1075" i="16"/>
  <c r="E1075" i="16"/>
  <c r="D1075" i="16"/>
  <c r="G1075" i="16" s="1"/>
  <c r="F1074" i="16"/>
  <c r="E1074" i="16"/>
  <c r="D1074" i="16"/>
  <c r="G1074" i="16" s="1"/>
  <c r="F1073" i="16"/>
  <c r="E1073" i="16"/>
  <c r="D1073" i="16"/>
  <c r="G1073" i="16" s="1"/>
  <c r="F1072" i="16"/>
  <c r="E1072" i="16"/>
  <c r="D1072" i="16"/>
  <c r="G1072" i="16" s="1"/>
  <c r="F1071" i="16"/>
  <c r="E1071" i="16"/>
  <c r="D1071" i="16"/>
  <c r="G1071" i="16" s="1"/>
  <c r="F1070" i="16"/>
  <c r="E1070" i="16"/>
  <c r="D1070" i="16"/>
  <c r="G1070" i="16" s="1"/>
  <c r="F1069" i="16"/>
  <c r="E1069" i="16"/>
  <c r="D1069" i="16"/>
  <c r="G1069" i="16" s="1"/>
  <c r="F1068" i="16"/>
  <c r="E1068" i="16"/>
  <c r="D1068" i="16"/>
  <c r="G1068" i="16" s="1"/>
  <c r="F1067" i="16"/>
  <c r="E1067" i="16"/>
  <c r="D1067" i="16"/>
  <c r="G1067" i="16" s="1"/>
  <c r="F1066" i="16"/>
  <c r="E1066" i="16"/>
  <c r="D1066" i="16"/>
  <c r="G1066" i="16" s="1"/>
  <c r="F1065" i="16"/>
  <c r="E1065" i="16"/>
  <c r="D1065" i="16"/>
  <c r="G1065" i="16" s="1"/>
  <c r="F1064" i="16"/>
  <c r="E1064" i="16"/>
  <c r="D1064" i="16"/>
  <c r="G1064" i="16" s="1"/>
  <c r="F1063" i="16"/>
  <c r="E1063" i="16"/>
  <c r="D1063" i="16"/>
  <c r="G1063" i="16" s="1"/>
  <c r="F1062" i="16"/>
  <c r="E1062" i="16"/>
  <c r="D1062" i="16"/>
  <c r="G1062" i="16" s="1"/>
  <c r="F1061" i="16"/>
  <c r="E1061" i="16"/>
  <c r="D1061" i="16"/>
  <c r="G1061" i="16" s="1"/>
  <c r="F1060" i="16"/>
  <c r="E1060" i="16"/>
  <c r="D1060" i="16"/>
  <c r="G1060" i="16" s="1"/>
  <c r="F1059" i="16"/>
  <c r="E1059" i="16"/>
  <c r="D1059" i="16"/>
  <c r="G1059" i="16" s="1"/>
  <c r="F1058" i="16"/>
  <c r="E1058" i="16"/>
  <c r="D1058" i="16"/>
  <c r="G1058" i="16" s="1"/>
  <c r="F1057" i="16"/>
  <c r="E1057" i="16"/>
  <c r="D1057" i="16"/>
  <c r="G1057" i="16" s="1"/>
  <c r="F1056" i="16"/>
  <c r="E1056" i="16"/>
  <c r="D1056" i="16"/>
  <c r="G1056" i="16" s="1"/>
  <c r="F1055" i="16"/>
  <c r="E1055" i="16"/>
  <c r="D1055" i="16"/>
  <c r="G1055" i="16" s="1"/>
  <c r="F1054" i="16"/>
  <c r="E1054" i="16"/>
  <c r="D1054" i="16"/>
  <c r="G1054" i="16" s="1"/>
  <c r="F1053" i="16"/>
  <c r="E1053" i="16"/>
  <c r="D1053" i="16"/>
  <c r="G1053" i="16" s="1"/>
  <c r="F1052" i="16"/>
  <c r="E1052" i="16"/>
  <c r="D1052" i="16"/>
  <c r="G1052" i="16" s="1"/>
  <c r="F1051" i="16"/>
  <c r="E1051" i="16"/>
  <c r="D1051" i="16"/>
  <c r="G1051" i="16" s="1"/>
  <c r="F1050" i="16"/>
  <c r="E1050" i="16"/>
  <c r="D1050" i="16"/>
  <c r="G1050" i="16" s="1"/>
  <c r="F1049" i="16"/>
  <c r="E1049" i="16"/>
  <c r="D1049" i="16"/>
  <c r="G1049" i="16" s="1"/>
  <c r="F1048" i="16"/>
  <c r="E1048" i="16"/>
  <c r="D1048" i="16"/>
  <c r="G1048" i="16" s="1"/>
  <c r="F1047" i="16"/>
  <c r="E1047" i="16"/>
  <c r="D1047" i="16"/>
  <c r="G1047" i="16" s="1"/>
  <c r="F1046" i="16"/>
  <c r="E1046" i="16"/>
  <c r="D1046" i="16"/>
  <c r="G1046" i="16" s="1"/>
  <c r="F1045" i="16"/>
  <c r="E1045" i="16"/>
  <c r="D1045" i="16"/>
  <c r="G1045" i="16" s="1"/>
  <c r="F1044" i="16"/>
  <c r="E1044" i="16"/>
  <c r="D1044" i="16"/>
  <c r="G1044" i="16" s="1"/>
  <c r="F1043" i="16"/>
  <c r="E1043" i="16"/>
  <c r="D1043" i="16"/>
  <c r="G1043" i="16" s="1"/>
  <c r="F1042" i="16"/>
  <c r="E1042" i="16"/>
  <c r="D1042" i="16"/>
  <c r="G1042" i="16" s="1"/>
  <c r="F1041" i="16"/>
  <c r="E1041" i="16"/>
  <c r="D1041" i="16"/>
  <c r="G1041" i="16" s="1"/>
  <c r="F1040" i="16"/>
  <c r="E1040" i="16"/>
  <c r="D1040" i="16"/>
  <c r="G1040" i="16" s="1"/>
  <c r="F1039" i="16"/>
  <c r="E1039" i="16"/>
  <c r="D1039" i="16"/>
  <c r="G1039" i="16" s="1"/>
  <c r="F1038" i="16"/>
  <c r="E1038" i="16"/>
  <c r="D1038" i="16"/>
  <c r="G1038" i="16" s="1"/>
  <c r="F1037" i="16"/>
  <c r="E1037" i="16"/>
  <c r="D1037" i="16"/>
  <c r="G1037" i="16" s="1"/>
  <c r="F1036" i="16"/>
  <c r="E1036" i="16"/>
  <c r="D1036" i="16"/>
  <c r="G1036" i="16" s="1"/>
  <c r="F1035" i="16"/>
  <c r="E1035" i="16"/>
  <c r="D1035" i="16"/>
  <c r="G1035" i="16" s="1"/>
  <c r="F1034" i="16"/>
  <c r="E1034" i="16"/>
  <c r="D1034" i="16"/>
  <c r="G1034" i="16" s="1"/>
  <c r="F1033" i="16"/>
  <c r="E1033" i="16"/>
  <c r="D1033" i="16"/>
  <c r="G1033" i="16" s="1"/>
  <c r="F1032" i="16"/>
  <c r="E1032" i="16"/>
  <c r="D1032" i="16"/>
  <c r="G1032" i="16" s="1"/>
  <c r="F1031" i="16"/>
  <c r="E1031" i="16"/>
  <c r="D1031" i="16"/>
  <c r="G1031" i="16" s="1"/>
  <c r="F1030" i="16"/>
  <c r="E1030" i="16"/>
  <c r="D1030" i="16"/>
  <c r="G1030" i="16" s="1"/>
  <c r="F1029" i="16"/>
  <c r="E1029" i="16"/>
  <c r="D1029" i="16"/>
  <c r="G1029" i="16" s="1"/>
  <c r="F1028" i="16"/>
  <c r="E1028" i="16"/>
  <c r="D1028" i="16"/>
  <c r="G1028" i="16" s="1"/>
  <c r="F1027" i="16"/>
  <c r="E1027" i="16"/>
  <c r="D1027" i="16"/>
  <c r="G1027" i="16" s="1"/>
  <c r="F1026" i="16"/>
  <c r="E1026" i="16"/>
  <c r="D1026" i="16"/>
  <c r="G1026" i="16" s="1"/>
  <c r="F1025" i="16"/>
  <c r="E1025" i="16"/>
  <c r="D1025" i="16"/>
  <c r="G1025" i="16" s="1"/>
  <c r="F1024" i="16"/>
  <c r="E1024" i="16"/>
  <c r="D1024" i="16"/>
  <c r="G1024" i="16" s="1"/>
  <c r="F1023" i="16"/>
  <c r="E1023" i="16"/>
  <c r="D1023" i="16"/>
  <c r="G1023" i="16" s="1"/>
  <c r="F1022" i="16"/>
  <c r="E1022" i="16"/>
  <c r="D1022" i="16"/>
  <c r="G1022" i="16" s="1"/>
  <c r="F1021" i="16"/>
  <c r="E1021" i="16"/>
  <c r="D1021" i="16"/>
  <c r="G1021" i="16" s="1"/>
  <c r="F1020" i="16"/>
  <c r="E1020" i="16"/>
  <c r="D1020" i="16"/>
  <c r="G1020" i="16" s="1"/>
  <c r="F1019" i="16"/>
  <c r="E1019" i="16"/>
  <c r="D1019" i="16"/>
  <c r="G1019" i="16" s="1"/>
  <c r="F1018" i="16"/>
  <c r="E1018" i="16"/>
  <c r="D1018" i="16"/>
  <c r="G1018" i="16" s="1"/>
  <c r="F1017" i="16"/>
  <c r="E1017" i="16"/>
  <c r="D1017" i="16"/>
  <c r="G1017" i="16" s="1"/>
  <c r="F1016" i="16"/>
  <c r="E1016" i="16"/>
  <c r="D1016" i="16"/>
  <c r="G1016" i="16" s="1"/>
  <c r="F1015" i="16"/>
  <c r="E1015" i="16"/>
  <c r="D1015" i="16"/>
  <c r="G1015" i="16" s="1"/>
  <c r="F1014" i="16"/>
  <c r="E1014" i="16"/>
  <c r="D1014" i="16"/>
  <c r="G1014" i="16" s="1"/>
  <c r="F1013" i="16"/>
  <c r="E1013" i="16"/>
  <c r="D1013" i="16"/>
  <c r="G1013" i="16" s="1"/>
  <c r="F1012" i="16"/>
  <c r="E1012" i="16"/>
  <c r="D1012" i="16"/>
  <c r="G1012" i="16" s="1"/>
  <c r="F1011" i="16"/>
  <c r="E1011" i="16"/>
  <c r="D1011" i="16"/>
  <c r="G1011" i="16" s="1"/>
  <c r="F1010" i="16"/>
  <c r="E1010" i="16"/>
  <c r="D1010" i="16"/>
  <c r="G1010" i="16" s="1"/>
  <c r="F1009" i="16"/>
  <c r="E1009" i="16"/>
  <c r="D1009" i="16"/>
  <c r="G1009" i="16" s="1"/>
  <c r="F1008" i="16"/>
  <c r="E1008" i="16"/>
  <c r="D1008" i="16"/>
  <c r="G1008" i="16" s="1"/>
  <c r="F1007" i="16"/>
  <c r="E1007" i="16"/>
  <c r="D1007" i="16"/>
  <c r="G1007" i="16" s="1"/>
  <c r="F1006" i="16"/>
  <c r="E1006" i="16"/>
  <c r="D1006" i="16"/>
  <c r="G1006" i="16" s="1"/>
  <c r="F1005" i="16"/>
  <c r="E1005" i="16"/>
  <c r="D1005" i="16"/>
  <c r="G1005" i="16" s="1"/>
  <c r="F1004" i="16"/>
  <c r="E1004" i="16"/>
  <c r="D1004" i="16"/>
  <c r="G1004" i="16" s="1"/>
  <c r="F1003" i="16"/>
  <c r="E1003" i="16"/>
  <c r="D1003" i="16"/>
  <c r="G1003" i="16" s="1"/>
  <c r="F1002" i="16"/>
  <c r="E1002" i="16"/>
  <c r="D1002" i="16"/>
  <c r="G1002" i="16" s="1"/>
  <c r="F1001" i="16"/>
  <c r="E1001" i="16"/>
  <c r="D1001" i="16"/>
  <c r="G1001" i="16" s="1"/>
  <c r="F1000" i="16"/>
  <c r="E1000" i="16"/>
  <c r="D1000" i="16"/>
  <c r="G1000" i="16" s="1"/>
  <c r="F999" i="16"/>
  <c r="E999" i="16"/>
  <c r="D999" i="16"/>
  <c r="G999" i="16" s="1"/>
  <c r="F998" i="16"/>
  <c r="E998" i="16"/>
  <c r="D998" i="16"/>
  <c r="G998" i="16" s="1"/>
  <c r="F997" i="16"/>
  <c r="E997" i="16"/>
  <c r="D997" i="16"/>
  <c r="G997" i="16" s="1"/>
  <c r="F996" i="16"/>
  <c r="E996" i="16"/>
  <c r="D996" i="16"/>
  <c r="G996" i="16" s="1"/>
  <c r="F995" i="16"/>
  <c r="E995" i="16"/>
  <c r="D995" i="16"/>
  <c r="G995" i="16" s="1"/>
  <c r="F994" i="16"/>
  <c r="E994" i="16"/>
  <c r="D994" i="16"/>
  <c r="G994" i="16" s="1"/>
  <c r="F993" i="16"/>
  <c r="E993" i="16"/>
  <c r="D993" i="16"/>
  <c r="G993" i="16" s="1"/>
  <c r="F992" i="16"/>
  <c r="E992" i="16"/>
  <c r="D992" i="16"/>
  <c r="G992" i="16" s="1"/>
  <c r="F991" i="16"/>
  <c r="E991" i="16"/>
  <c r="D991" i="16"/>
  <c r="G991" i="16" s="1"/>
  <c r="F990" i="16"/>
  <c r="E990" i="16"/>
  <c r="D990" i="16"/>
  <c r="G990" i="16" s="1"/>
  <c r="F989" i="16"/>
  <c r="E989" i="16"/>
  <c r="D989" i="16"/>
  <c r="G989" i="16" s="1"/>
  <c r="F988" i="16"/>
  <c r="E988" i="16"/>
  <c r="D988" i="16"/>
  <c r="G988" i="16" s="1"/>
  <c r="F987" i="16"/>
  <c r="E987" i="16"/>
  <c r="D987" i="16"/>
  <c r="G987" i="16" s="1"/>
  <c r="F986" i="16"/>
  <c r="E986" i="16"/>
  <c r="D986" i="16"/>
  <c r="G986" i="16" s="1"/>
  <c r="F985" i="16"/>
  <c r="E985" i="16"/>
  <c r="D985" i="16"/>
  <c r="G985" i="16" s="1"/>
  <c r="F984" i="16"/>
  <c r="E984" i="16"/>
  <c r="D984" i="16"/>
  <c r="G984" i="16" s="1"/>
  <c r="F983" i="16"/>
  <c r="E983" i="16"/>
  <c r="D983" i="16"/>
  <c r="G983" i="16" s="1"/>
  <c r="F982" i="16"/>
  <c r="E982" i="16"/>
  <c r="D982" i="16"/>
  <c r="G982" i="16" s="1"/>
  <c r="F981" i="16"/>
  <c r="E981" i="16"/>
  <c r="D981" i="16"/>
  <c r="G981" i="16" s="1"/>
  <c r="F980" i="16"/>
  <c r="E980" i="16"/>
  <c r="D980" i="16"/>
  <c r="G980" i="16" s="1"/>
  <c r="F979" i="16"/>
  <c r="E979" i="16"/>
  <c r="D979" i="16"/>
  <c r="G979" i="16" s="1"/>
  <c r="F978" i="16"/>
  <c r="E978" i="16"/>
  <c r="D978" i="16"/>
  <c r="G978" i="16" s="1"/>
  <c r="F977" i="16"/>
  <c r="E977" i="16"/>
  <c r="D977" i="16"/>
  <c r="G977" i="16" s="1"/>
  <c r="F976" i="16"/>
  <c r="E976" i="16"/>
  <c r="D976" i="16"/>
  <c r="G976" i="16" s="1"/>
  <c r="F975" i="16"/>
  <c r="E975" i="16"/>
  <c r="D975" i="16"/>
  <c r="G975" i="16" s="1"/>
  <c r="F974" i="16"/>
  <c r="E974" i="16"/>
  <c r="D974" i="16"/>
  <c r="G974" i="16" s="1"/>
  <c r="F973" i="16"/>
  <c r="E973" i="16"/>
  <c r="D973" i="16"/>
  <c r="G973" i="16" s="1"/>
  <c r="F972" i="16"/>
  <c r="E972" i="16"/>
  <c r="D972" i="16"/>
  <c r="G972" i="16" s="1"/>
  <c r="F971" i="16"/>
  <c r="E971" i="16"/>
  <c r="D971" i="16"/>
  <c r="G971" i="16" s="1"/>
  <c r="F970" i="16"/>
  <c r="E970" i="16"/>
  <c r="D970" i="16"/>
  <c r="G970" i="16" s="1"/>
  <c r="F969" i="16"/>
  <c r="E969" i="16"/>
  <c r="D969" i="16"/>
  <c r="G969" i="16" s="1"/>
  <c r="F968" i="16"/>
  <c r="E968" i="16"/>
  <c r="D968" i="16"/>
  <c r="G968" i="16" s="1"/>
  <c r="F967" i="16"/>
  <c r="E967" i="16"/>
  <c r="D967" i="16"/>
  <c r="G967" i="16" s="1"/>
  <c r="F966" i="16"/>
  <c r="E966" i="16"/>
  <c r="D966" i="16"/>
  <c r="G966" i="16" s="1"/>
  <c r="F965" i="16"/>
  <c r="E965" i="16"/>
  <c r="D965" i="16"/>
  <c r="G965" i="16" s="1"/>
  <c r="F964" i="16"/>
  <c r="E964" i="16"/>
  <c r="D964" i="16"/>
  <c r="G964" i="16" s="1"/>
  <c r="F963" i="16"/>
  <c r="E963" i="16"/>
  <c r="D963" i="16"/>
  <c r="G963" i="16" s="1"/>
  <c r="F962" i="16"/>
  <c r="E962" i="16"/>
  <c r="D962" i="16"/>
  <c r="G962" i="16" s="1"/>
  <c r="F961" i="16"/>
  <c r="E961" i="16"/>
  <c r="D961" i="16"/>
  <c r="G961" i="16" s="1"/>
  <c r="F960" i="16"/>
  <c r="E960" i="16"/>
  <c r="D960" i="16"/>
  <c r="G960" i="16" s="1"/>
  <c r="F959" i="16"/>
  <c r="E959" i="16"/>
  <c r="D959" i="16"/>
  <c r="G959" i="16" s="1"/>
  <c r="F958" i="16"/>
  <c r="E958" i="16"/>
  <c r="D958" i="16"/>
  <c r="G958" i="16" s="1"/>
  <c r="F957" i="16"/>
  <c r="E957" i="16"/>
  <c r="D957" i="16"/>
  <c r="G957" i="16" s="1"/>
  <c r="F956" i="16"/>
  <c r="E956" i="16"/>
  <c r="D956" i="16"/>
  <c r="G956" i="16" s="1"/>
  <c r="F955" i="16"/>
  <c r="E955" i="16"/>
  <c r="D955" i="16"/>
  <c r="G955" i="16" s="1"/>
  <c r="F954" i="16"/>
  <c r="E954" i="16"/>
  <c r="D954" i="16"/>
  <c r="G954" i="16" s="1"/>
  <c r="F953" i="16"/>
  <c r="E953" i="16"/>
  <c r="D953" i="16"/>
  <c r="G953" i="16" s="1"/>
  <c r="F952" i="16"/>
  <c r="E952" i="16"/>
  <c r="D952" i="16"/>
  <c r="G952" i="16" s="1"/>
  <c r="F951" i="16"/>
  <c r="E951" i="16"/>
  <c r="D951" i="16"/>
  <c r="G951" i="16" s="1"/>
  <c r="F950" i="16"/>
  <c r="E950" i="16"/>
  <c r="D950" i="16"/>
  <c r="G950" i="16" s="1"/>
  <c r="F949" i="16"/>
  <c r="E949" i="16"/>
  <c r="D949" i="16"/>
  <c r="G949" i="16" s="1"/>
  <c r="F948" i="16"/>
  <c r="E948" i="16"/>
  <c r="D948" i="16"/>
  <c r="G948" i="16" s="1"/>
  <c r="F947" i="16"/>
  <c r="E947" i="16"/>
  <c r="D947" i="16"/>
  <c r="G947" i="16" s="1"/>
  <c r="F946" i="16"/>
  <c r="E946" i="16"/>
  <c r="D946" i="16"/>
  <c r="G946" i="16" s="1"/>
  <c r="F945" i="16"/>
  <c r="E945" i="16"/>
  <c r="D945" i="16"/>
  <c r="G945" i="16" s="1"/>
  <c r="F944" i="16"/>
  <c r="E944" i="16"/>
  <c r="D944" i="16"/>
  <c r="G944" i="16" s="1"/>
  <c r="F943" i="16"/>
  <c r="E943" i="16"/>
  <c r="D943" i="16"/>
  <c r="G943" i="16" s="1"/>
  <c r="F942" i="16"/>
  <c r="E942" i="16"/>
  <c r="D942" i="16"/>
  <c r="G942" i="16" s="1"/>
  <c r="F941" i="16"/>
  <c r="E941" i="16"/>
  <c r="D941" i="16"/>
  <c r="G941" i="16" s="1"/>
  <c r="F940" i="16"/>
  <c r="E940" i="16"/>
  <c r="D940" i="16"/>
  <c r="G940" i="16" s="1"/>
  <c r="F939" i="16"/>
  <c r="E939" i="16"/>
  <c r="D939" i="16"/>
  <c r="G939" i="16" s="1"/>
  <c r="F938" i="16"/>
  <c r="E938" i="16"/>
  <c r="D938" i="16"/>
  <c r="G938" i="16" s="1"/>
  <c r="F937" i="16"/>
  <c r="E937" i="16"/>
  <c r="D937" i="16"/>
  <c r="G937" i="16" s="1"/>
  <c r="F936" i="16"/>
  <c r="E936" i="16"/>
  <c r="D936" i="16"/>
  <c r="G936" i="16" s="1"/>
  <c r="F935" i="16"/>
  <c r="E935" i="16"/>
  <c r="D935" i="16"/>
  <c r="G935" i="16" s="1"/>
  <c r="F934" i="16"/>
  <c r="E934" i="16"/>
  <c r="D934" i="16"/>
  <c r="G934" i="16" s="1"/>
  <c r="F933" i="16"/>
  <c r="E933" i="16"/>
  <c r="D933" i="16"/>
  <c r="G933" i="16" s="1"/>
  <c r="F932" i="16"/>
  <c r="E932" i="16"/>
  <c r="D932" i="16"/>
  <c r="G932" i="16" s="1"/>
  <c r="F931" i="16"/>
  <c r="E931" i="16"/>
  <c r="D931" i="16"/>
  <c r="G931" i="16" s="1"/>
  <c r="F930" i="16"/>
  <c r="E930" i="16"/>
  <c r="D930" i="16"/>
  <c r="G930" i="16" s="1"/>
  <c r="F929" i="16"/>
  <c r="E929" i="16"/>
  <c r="D929" i="16"/>
  <c r="G929" i="16" s="1"/>
  <c r="F928" i="16"/>
  <c r="E928" i="16"/>
  <c r="D928" i="16"/>
  <c r="G928" i="16" s="1"/>
  <c r="F927" i="16"/>
  <c r="E927" i="16"/>
  <c r="D927" i="16"/>
  <c r="G927" i="16" s="1"/>
  <c r="F926" i="16"/>
  <c r="E926" i="16"/>
  <c r="D926" i="16"/>
  <c r="G926" i="16" s="1"/>
  <c r="F925" i="16"/>
  <c r="E925" i="16"/>
  <c r="D925" i="16"/>
  <c r="G925" i="16" s="1"/>
  <c r="F924" i="16"/>
  <c r="E924" i="16"/>
  <c r="D924" i="16"/>
  <c r="G924" i="16" s="1"/>
  <c r="F923" i="16"/>
  <c r="E923" i="16"/>
  <c r="D923" i="16"/>
  <c r="G923" i="16" s="1"/>
  <c r="F922" i="16"/>
  <c r="E922" i="16"/>
  <c r="D922" i="16"/>
  <c r="G922" i="16" s="1"/>
  <c r="F921" i="16"/>
  <c r="E921" i="16"/>
  <c r="D921" i="16"/>
  <c r="G921" i="16" s="1"/>
  <c r="F920" i="16"/>
  <c r="E920" i="16"/>
  <c r="D920" i="16"/>
  <c r="G920" i="16" s="1"/>
  <c r="F919" i="16"/>
  <c r="E919" i="16"/>
  <c r="D919" i="16"/>
  <c r="G919" i="16" s="1"/>
  <c r="F918" i="16"/>
  <c r="E918" i="16"/>
  <c r="D918" i="16"/>
  <c r="G918" i="16" s="1"/>
  <c r="F917" i="16"/>
  <c r="E917" i="16"/>
  <c r="D917" i="16"/>
  <c r="G917" i="16" s="1"/>
  <c r="F916" i="16"/>
  <c r="E916" i="16"/>
  <c r="D916" i="16"/>
  <c r="G916" i="16" s="1"/>
  <c r="F915" i="16"/>
  <c r="E915" i="16"/>
  <c r="D915" i="16"/>
  <c r="G915" i="16" s="1"/>
  <c r="F914" i="16"/>
  <c r="E914" i="16"/>
  <c r="D914" i="16"/>
  <c r="G914" i="16" s="1"/>
  <c r="F913" i="16"/>
  <c r="E913" i="16"/>
  <c r="D913" i="16"/>
  <c r="G913" i="16" s="1"/>
  <c r="F912" i="16"/>
  <c r="E912" i="16"/>
  <c r="D912" i="16"/>
  <c r="G912" i="16" s="1"/>
  <c r="F911" i="16"/>
  <c r="E911" i="16"/>
  <c r="D911" i="16"/>
  <c r="G911" i="16" s="1"/>
  <c r="F910" i="16"/>
  <c r="E910" i="16"/>
  <c r="D910" i="16"/>
  <c r="G910" i="16" s="1"/>
  <c r="F909" i="16"/>
  <c r="E909" i="16"/>
  <c r="D909" i="16"/>
  <c r="G909" i="16" s="1"/>
  <c r="F908" i="16"/>
  <c r="E908" i="16"/>
  <c r="D908" i="16"/>
  <c r="G908" i="16" s="1"/>
  <c r="F907" i="16"/>
  <c r="E907" i="16"/>
  <c r="D907" i="16"/>
  <c r="G907" i="16" s="1"/>
  <c r="F906" i="16"/>
  <c r="E906" i="16"/>
  <c r="D906" i="16"/>
  <c r="G906" i="16" s="1"/>
  <c r="F905" i="16"/>
  <c r="E905" i="16"/>
  <c r="D905" i="16"/>
  <c r="G905" i="16" s="1"/>
  <c r="F904" i="16"/>
  <c r="E904" i="16"/>
  <c r="D904" i="16"/>
  <c r="G904" i="16" s="1"/>
  <c r="F903" i="16"/>
  <c r="E903" i="16"/>
  <c r="D903" i="16"/>
  <c r="G903" i="16" s="1"/>
  <c r="F902" i="16"/>
  <c r="E902" i="16"/>
  <c r="D902" i="16"/>
  <c r="G902" i="16" s="1"/>
  <c r="F901" i="16"/>
  <c r="E901" i="16"/>
  <c r="D901" i="16"/>
  <c r="G901" i="16" s="1"/>
  <c r="F900" i="16"/>
  <c r="E900" i="16"/>
  <c r="D900" i="16"/>
  <c r="G900" i="16" s="1"/>
  <c r="F899" i="16"/>
  <c r="E899" i="16"/>
  <c r="D899" i="16"/>
  <c r="G899" i="16" s="1"/>
  <c r="F898" i="16"/>
  <c r="E898" i="16"/>
  <c r="D898" i="16"/>
  <c r="G898" i="16" s="1"/>
  <c r="F897" i="16"/>
  <c r="E897" i="16"/>
  <c r="D897" i="16"/>
  <c r="G897" i="16" s="1"/>
  <c r="F896" i="16"/>
  <c r="E896" i="16"/>
  <c r="D896" i="16"/>
  <c r="G896" i="16" s="1"/>
  <c r="F895" i="16"/>
  <c r="E895" i="16"/>
  <c r="D895" i="16"/>
  <c r="G895" i="16" s="1"/>
  <c r="F894" i="16"/>
  <c r="E894" i="16"/>
  <c r="D894" i="16"/>
  <c r="G894" i="16" s="1"/>
  <c r="F893" i="16"/>
  <c r="E893" i="16"/>
  <c r="D893" i="16"/>
  <c r="G893" i="16" s="1"/>
  <c r="F892" i="16"/>
  <c r="E892" i="16"/>
  <c r="D892" i="16"/>
  <c r="G892" i="16" s="1"/>
  <c r="F891" i="16"/>
  <c r="E891" i="16"/>
  <c r="D891" i="16"/>
  <c r="G891" i="16" s="1"/>
  <c r="F890" i="16"/>
  <c r="E890" i="16"/>
  <c r="D890" i="16"/>
  <c r="G890" i="16" s="1"/>
  <c r="F889" i="16"/>
  <c r="E889" i="16"/>
  <c r="D889" i="16"/>
  <c r="G889" i="16" s="1"/>
  <c r="F888" i="16"/>
  <c r="E888" i="16"/>
  <c r="D888" i="16"/>
  <c r="G888" i="16" s="1"/>
  <c r="F887" i="16"/>
  <c r="E887" i="16"/>
  <c r="D887" i="16"/>
  <c r="G887" i="16" s="1"/>
  <c r="F886" i="16"/>
  <c r="E886" i="16"/>
  <c r="D886" i="16"/>
  <c r="G886" i="16" s="1"/>
  <c r="F885" i="16"/>
  <c r="E885" i="16"/>
  <c r="D885" i="16"/>
  <c r="G885" i="16" s="1"/>
  <c r="F884" i="16"/>
  <c r="E884" i="16"/>
  <c r="D884" i="16"/>
  <c r="G884" i="16" s="1"/>
  <c r="F883" i="16"/>
  <c r="E883" i="16"/>
  <c r="D883" i="16"/>
  <c r="G883" i="16" s="1"/>
  <c r="F882" i="16"/>
  <c r="E882" i="16"/>
  <c r="D882" i="16"/>
  <c r="G882" i="16" s="1"/>
  <c r="F881" i="16"/>
  <c r="E881" i="16"/>
  <c r="D881" i="16"/>
  <c r="G881" i="16" s="1"/>
  <c r="F880" i="16"/>
  <c r="E880" i="16"/>
  <c r="D880" i="16"/>
  <c r="G880" i="16" s="1"/>
  <c r="F879" i="16"/>
  <c r="E879" i="16"/>
  <c r="D879" i="16"/>
  <c r="G879" i="16" s="1"/>
  <c r="F878" i="16"/>
  <c r="E878" i="16"/>
  <c r="D878" i="16"/>
  <c r="G878" i="16" s="1"/>
  <c r="F877" i="16"/>
  <c r="E877" i="16"/>
  <c r="D877" i="16"/>
  <c r="G877" i="16" s="1"/>
  <c r="F876" i="16"/>
  <c r="E876" i="16"/>
  <c r="D876" i="16"/>
  <c r="G876" i="16" s="1"/>
  <c r="F875" i="16"/>
  <c r="E875" i="16"/>
  <c r="D875" i="16"/>
  <c r="G875" i="16" s="1"/>
  <c r="F874" i="16"/>
  <c r="E874" i="16"/>
  <c r="D874" i="16"/>
  <c r="G874" i="16" s="1"/>
  <c r="F873" i="16"/>
  <c r="E873" i="16"/>
  <c r="D873" i="16"/>
  <c r="G873" i="16" s="1"/>
  <c r="F872" i="16"/>
  <c r="E872" i="16"/>
  <c r="D872" i="16"/>
  <c r="G872" i="16" s="1"/>
  <c r="F871" i="16"/>
  <c r="E871" i="16"/>
  <c r="D871" i="16"/>
  <c r="G871" i="16" s="1"/>
  <c r="F870" i="16"/>
  <c r="E870" i="16"/>
  <c r="D870" i="16"/>
  <c r="G870" i="16" s="1"/>
  <c r="F869" i="16"/>
  <c r="E869" i="16"/>
  <c r="D869" i="16"/>
  <c r="G869" i="16" s="1"/>
  <c r="F868" i="16"/>
  <c r="E868" i="16"/>
  <c r="D868" i="16"/>
  <c r="G868" i="16" s="1"/>
  <c r="F867" i="16"/>
  <c r="E867" i="16"/>
  <c r="D867" i="16"/>
  <c r="G867" i="16" s="1"/>
  <c r="F866" i="16"/>
  <c r="E866" i="16"/>
  <c r="D866" i="16"/>
  <c r="G866" i="16" s="1"/>
  <c r="F865" i="16"/>
  <c r="E865" i="16"/>
  <c r="D865" i="16"/>
  <c r="G865" i="16" s="1"/>
  <c r="F864" i="16"/>
  <c r="E864" i="16"/>
  <c r="D864" i="16"/>
  <c r="G864" i="16" s="1"/>
  <c r="F863" i="16"/>
  <c r="E863" i="16"/>
  <c r="D863" i="16"/>
  <c r="G863" i="16" s="1"/>
  <c r="F862" i="16"/>
  <c r="E862" i="16"/>
  <c r="D862" i="16"/>
  <c r="G862" i="16" s="1"/>
  <c r="F861" i="16"/>
  <c r="E861" i="16"/>
  <c r="D861" i="16"/>
  <c r="G861" i="16" s="1"/>
  <c r="F860" i="16"/>
  <c r="E860" i="16"/>
  <c r="D860" i="16"/>
  <c r="G860" i="16" s="1"/>
  <c r="F859" i="16"/>
  <c r="E859" i="16"/>
  <c r="D859" i="16"/>
  <c r="G859" i="16" s="1"/>
  <c r="F858" i="16"/>
  <c r="E858" i="16"/>
  <c r="D858" i="16"/>
  <c r="G858" i="16" s="1"/>
  <c r="F857" i="16"/>
  <c r="E857" i="16"/>
  <c r="D857" i="16"/>
  <c r="G857" i="16" s="1"/>
  <c r="F856" i="16"/>
  <c r="E856" i="16"/>
  <c r="D856" i="16"/>
  <c r="G856" i="16" s="1"/>
  <c r="F855" i="16"/>
  <c r="E855" i="16"/>
  <c r="D855" i="16"/>
  <c r="G855" i="16" s="1"/>
  <c r="F854" i="16"/>
  <c r="E854" i="16"/>
  <c r="D854" i="16"/>
  <c r="G854" i="16" s="1"/>
  <c r="F853" i="16"/>
  <c r="E853" i="16"/>
  <c r="D853" i="16"/>
  <c r="G853" i="16" s="1"/>
  <c r="F852" i="16"/>
  <c r="E852" i="16"/>
  <c r="D852" i="16"/>
  <c r="G852" i="16" s="1"/>
  <c r="F851" i="16"/>
  <c r="E851" i="16"/>
  <c r="D851" i="16"/>
  <c r="G851" i="16" s="1"/>
  <c r="F850" i="16"/>
  <c r="E850" i="16"/>
  <c r="D850" i="16"/>
  <c r="G850" i="16" s="1"/>
  <c r="F849" i="16"/>
  <c r="E849" i="16"/>
  <c r="D849" i="16"/>
  <c r="G849" i="16" s="1"/>
  <c r="F848" i="16"/>
  <c r="E848" i="16"/>
  <c r="D848" i="16"/>
  <c r="G848" i="16" s="1"/>
  <c r="F847" i="16"/>
  <c r="E847" i="16"/>
  <c r="D847" i="16"/>
  <c r="G847" i="16" s="1"/>
  <c r="F846" i="16"/>
  <c r="E846" i="16"/>
  <c r="D846" i="16"/>
  <c r="G846" i="16" s="1"/>
  <c r="F845" i="16"/>
  <c r="E845" i="16"/>
  <c r="D845" i="16"/>
  <c r="G845" i="16" s="1"/>
  <c r="F844" i="16"/>
  <c r="E844" i="16"/>
  <c r="D844" i="16"/>
  <c r="G844" i="16" s="1"/>
  <c r="F843" i="16"/>
  <c r="E843" i="16"/>
  <c r="D843" i="16"/>
  <c r="G843" i="16" s="1"/>
  <c r="F842" i="16"/>
  <c r="E842" i="16"/>
  <c r="D842" i="16"/>
  <c r="G842" i="16" s="1"/>
  <c r="F841" i="16"/>
  <c r="E841" i="16"/>
  <c r="D841" i="16"/>
  <c r="G841" i="16" s="1"/>
  <c r="F840" i="16"/>
  <c r="E840" i="16"/>
  <c r="D840" i="16"/>
  <c r="G840" i="16" s="1"/>
  <c r="F839" i="16"/>
  <c r="E839" i="16"/>
  <c r="D839" i="16"/>
  <c r="G839" i="16" s="1"/>
  <c r="F838" i="16"/>
  <c r="E838" i="16"/>
  <c r="D838" i="16"/>
  <c r="G838" i="16" s="1"/>
  <c r="F837" i="16"/>
  <c r="E837" i="16"/>
  <c r="D837" i="16"/>
  <c r="G837" i="16" s="1"/>
  <c r="F836" i="16"/>
  <c r="E836" i="16"/>
  <c r="D836" i="16"/>
  <c r="G836" i="16" s="1"/>
  <c r="F835" i="16"/>
  <c r="E835" i="16"/>
  <c r="D835" i="16"/>
  <c r="G835" i="16" s="1"/>
  <c r="F834" i="16"/>
  <c r="E834" i="16"/>
  <c r="D834" i="16"/>
  <c r="G834" i="16" s="1"/>
  <c r="F833" i="16"/>
  <c r="E833" i="16"/>
  <c r="D833" i="16"/>
  <c r="G833" i="16" s="1"/>
  <c r="F832" i="16"/>
  <c r="E832" i="16"/>
  <c r="D832" i="16"/>
  <c r="G832" i="16" s="1"/>
  <c r="F831" i="16"/>
  <c r="E831" i="16"/>
  <c r="D831" i="16"/>
  <c r="G831" i="16" s="1"/>
  <c r="F830" i="16"/>
  <c r="E830" i="16"/>
  <c r="D830" i="16"/>
  <c r="G830" i="16" s="1"/>
  <c r="F829" i="16"/>
  <c r="E829" i="16"/>
  <c r="D829" i="16"/>
  <c r="G829" i="16" s="1"/>
  <c r="F828" i="16"/>
  <c r="E828" i="16"/>
  <c r="D828" i="16"/>
  <c r="G828" i="16" s="1"/>
  <c r="F827" i="16"/>
  <c r="E827" i="16"/>
  <c r="D827" i="16"/>
  <c r="G827" i="16" s="1"/>
  <c r="F826" i="16"/>
  <c r="E826" i="16"/>
  <c r="D826" i="16"/>
  <c r="G826" i="16" s="1"/>
  <c r="F825" i="16"/>
  <c r="E825" i="16"/>
  <c r="D825" i="16"/>
  <c r="G825" i="16" s="1"/>
  <c r="F824" i="16"/>
  <c r="E824" i="16"/>
  <c r="D824" i="16"/>
  <c r="G824" i="16" s="1"/>
  <c r="F823" i="16"/>
  <c r="E823" i="16"/>
  <c r="D823" i="16"/>
  <c r="G823" i="16" s="1"/>
  <c r="F822" i="16"/>
  <c r="E822" i="16"/>
  <c r="D822" i="16"/>
  <c r="G822" i="16" s="1"/>
  <c r="F821" i="16"/>
  <c r="E821" i="16"/>
  <c r="D821" i="16"/>
  <c r="G821" i="16" s="1"/>
  <c r="F820" i="16"/>
  <c r="E820" i="16"/>
  <c r="D820" i="16"/>
  <c r="G820" i="16" s="1"/>
  <c r="F819" i="16"/>
  <c r="E819" i="16"/>
  <c r="D819" i="16"/>
  <c r="G819" i="16" s="1"/>
  <c r="F818" i="16"/>
  <c r="E818" i="16"/>
  <c r="D818" i="16"/>
  <c r="G818" i="16" s="1"/>
  <c r="F817" i="16"/>
  <c r="E817" i="16"/>
  <c r="D817" i="16"/>
  <c r="G817" i="16" s="1"/>
  <c r="F816" i="16"/>
  <c r="E816" i="16"/>
  <c r="D816" i="16"/>
  <c r="G816" i="16" s="1"/>
  <c r="F815" i="16"/>
  <c r="E815" i="16"/>
  <c r="D815" i="16"/>
  <c r="G815" i="16" s="1"/>
  <c r="F814" i="16"/>
  <c r="E814" i="16"/>
  <c r="D814" i="16"/>
  <c r="G814" i="16" s="1"/>
  <c r="F813" i="16"/>
  <c r="E813" i="16"/>
  <c r="D813" i="16"/>
  <c r="G813" i="16" s="1"/>
  <c r="F812" i="16"/>
  <c r="E812" i="16"/>
  <c r="D812" i="16"/>
  <c r="G812" i="16" s="1"/>
  <c r="F811" i="16"/>
  <c r="E811" i="16"/>
  <c r="D811" i="16"/>
  <c r="G811" i="16" s="1"/>
  <c r="F810" i="16"/>
  <c r="E810" i="16"/>
  <c r="D810" i="16"/>
  <c r="G810" i="16" s="1"/>
  <c r="F809" i="16"/>
  <c r="E809" i="16"/>
  <c r="D809" i="16"/>
  <c r="G809" i="16" s="1"/>
  <c r="F808" i="16"/>
  <c r="E808" i="16"/>
  <c r="D808" i="16"/>
  <c r="G808" i="16" s="1"/>
  <c r="F807" i="16"/>
  <c r="E807" i="16"/>
  <c r="D807" i="16"/>
  <c r="G807" i="16" s="1"/>
  <c r="F806" i="16"/>
  <c r="E806" i="16"/>
  <c r="D806" i="16"/>
  <c r="G806" i="16" s="1"/>
  <c r="F805" i="16"/>
  <c r="E805" i="16"/>
  <c r="D805" i="16"/>
  <c r="G805" i="16" s="1"/>
  <c r="F804" i="16"/>
  <c r="E804" i="16"/>
  <c r="D804" i="16"/>
  <c r="G804" i="16" s="1"/>
  <c r="F803" i="16"/>
  <c r="E803" i="16"/>
  <c r="D803" i="16"/>
  <c r="G803" i="16" s="1"/>
  <c r="F802" i="16"/>
  <c r="E802" i="16"/>
  <c r="D802" i="16"/>
  <c r="G802" i="16" s="1"/>
  <c r="F801" i="16"/>
  <c r="E801" i="16"/>
  <c r="D801" i="16"/>
  <c r="G801" i="16" s="1"/>
  <c r="F800" i="16"/>
  <c r="E800" i="16"/>
  <c r="D800" i="16"/>
  <c r="G800" i="16" s="1"/>
  <c r="F799" i="16"/>
  <c r="E799" i="16"/>
  <c r="D799" i="16"/>
  <c r="G799" i="16" s="1"/>
  <c r="F798" i="16"/>
  <c r="E798" i="16"/>
  <c r="D798" i="16"/>
  <c r="G798" i="16" s="1"/>
  <c r="F797" i="16"/>
  <c r="E797" i="16"/>
  <c r="D797" i="16"/>
  <c r="G797" i="16" s="1"/>
  <c r="F796" i="16"/>
  <c r="E796" i="16"/>
  <c r="D796" i="16"/>
  <c r="G796" i="16" s="1"/>
  <c r="F795" i="16"/>
  <c r="E795" i="16"/>
  <c r="D795" i="16"/>
  <c r="G795" i="16" s="1"/>
  <c r="F794" i="16"/>
  <c r="E794" i="16"/>
  <c r="D794" i="16"/>
  <c r="G794" i="16" s="1"/>
  <c r="F793" i="16"/>
  <c r="E793" i="16"/>
  <c r="D793" i="16"/>
  <c r="G793" i="16" s="1"/>
  <c r="F792" i="16"/>
  <c r="E792" i="16"/>
  <c r="D792" i="16"/>
  <c r="G792" i="16" s="1"/>
  <c r="F791" i="16"/>
  <c r="E791" i="16"/>
  <c r="D791" i="16"/>
  <c r="G791" i="16" s="1"/>
  <c r="F790" i="16"/>
  <c r="E790" i="16"/>
  <c r="D790" i="16"/>
  <c r="G790" i="16" s="1"/>
  <c r="F789" i="16"/>
  <c r="E789" i="16"/>
  <c r="D789" i="16"/>
  <c r="G789" i="16" s="1"/>
  <c r="F788" i="16"/>
  <c r="E788" i="16"/>
  <c r="D788" i="16"/>
  <c r="G788" i="16" s="1"/>
  <c r="F787" i="16"/>
  <c r="E787" i="16"/>
  <c r="D787" i="16"/>
  <c r="G787" i="16" s="1"/>
  <c r="F786" i="16"/>
  <c r="E786" i="16"/>
  <c r="D786" i="16"/>
  <c r="G786" i="16" s="1"/>
  <c r="F785" i="16"/>
  <c r="E785" i="16"/>
  <c r="D785" i="16"/>
  <c r="G785" i="16" s="1"/>
  <c r="F784" i="16"/>
  <c r="E784" i="16"/>
  <c r="D784" i="16"/>
  <c r="G784" i="16" s="1"/>
  <c r="F783" i="16"/>
  <c r="E783" i="16"/>
  <c r="D783" i="16"/>
  <c r="G783" i="16" s="1"/>
  <c r="F782" i="16"/>
  <c r="E782" i="16"/>
  <c r="D782" i="16"/>
  <c r="G782" i="16" s="1"/>
  <c r="F781" i="16"/>
  <c r="E781" i="16"/>
  <c r="D781" i="16"/>
  <c r="G781" i="16" s="1"/>
  <c r="F780" i="16"/>
  <c r="E780" i="16"/>
  <c r="D780" i="16"/>
  <c r="G780" i="16" s="1"/>
  <c r="F779" i="16"/>
  <c r="E779" i="16"/>
  <c r="D779" i="16"/>
  <c r="G779" i="16" s="1"/>
  <c r="F778" i="16"/>
  <c r="E778" i="16"/>
  <c r="D778" i="16"/>
  <c r="G778" i="16" s="1"/>
  <c r="F777" i="16"/>
  <c r="E777" i="16"/>
  <c r="D777" i="16"/>
  <c r="G777" i="16" s="1"/>
  <c r="F776" i="16"/>
  <c r="E776" i="16"/>
  <c r="D776" i="16"/>
  <c r="G776" i="16" s="1"/>
  <c r="F775" i="16"/>
  <c r="E775" i="16"/>
  <c r="D775" i="16"/>
  <c r="G775" i="16" s="1"/>
  <c r="F774" i="16"/>
  <c r="E774" i="16"/>
  <c r="D774" i="16"/>
  <c r="G774" i="16" s="1"/>
  <c r="F773" i="16"/>
  <c r="E773" i="16"/>
  <c r="D773" i="16"/>
  <c r="G773" i="16" s="1"/>
  <c r="F772" i="16"/>
  <c r="E772" i="16"/>
  <c r="D772" i="16"/>
  <c r="G772" i="16" s="1"/>
  <c r="F771" i="16"/>
  <c r="E771" i="16"/>
  <c r="D771" i="16"/>
  <c r="G771" i="16" s="1"/>
  <c r="F770" i="16"/>
  <c r="E770" i="16"/>
  <c r="D770" i="16"/>
  <c r="G770" i="16" s="1"/>
  <c r="F769" i="16"/>
  <c r="E769" i="16"/>
  <c r="D769" i="16"/>
  <c r="G769" i="16" s="1"/>
  <c r="F768" i="16"/>
  <c r="E768" i="16"/>
  <c r="D768" i="16"/>
  <c r="G768" i="16" s="1"/>
  <c r="F767" i="16"/>
  <c r="E767" i="16"/>
  <c r="D767" i="16"/>
  <c r="G767" i="16" s="1"/>
  <c r="F766" i="16"/>
  <c r="E766" i="16"/>
  <c r="D766" i="16"/>
  <c r="G766" i="16" s="1"/>
  <c r="F765" i="16"/>
  <c r="E765" i="16"/>
  <c r="D765" i="16"/>
  <c r="G765" i="16" s="1"/>
  <c r="F764" i="16"/>
  <c r="E764" i="16"/>
  <c r="D764" i="16"/>
  <c r="G764" i="16" s="1"/>
  <c r="F763" i="16"/>
  <c r="E763" i="16"/>
  <c r="D763" i="16"/>
  <c r="G763" i="16" s="1"/>
  <c r="F762" i="16"/>
  <c r="E762" i="16"/>
  <c r="D762" i="16"/>
  <c r="G762" i="16" s="1"/>
  <c r="F761" i="16"/>
  <c r="E761" i="16"/>
  <c r="D761" i="16"/>
  <c r="G761" i="16" s="1"/>
  <c r="F760" i="16"/>
  <c r="E760" i="16"/>
  <c r="D760" i="16"/>
  <c r="G760" i="16" s="1"/>
  <c r="F759" i="16"/>
  <c r="E759" i="16"/>
  <c r="D759" i="16"/>
  <c r="G759" i="16" s="1"/>
  <c r="F758" i="16"/>
  <c r="E758" i="16"/>
  <c r="D758" i="16"/>
  <c r="G758" i="16" s="1"/>
  <c r="F757" i="16"/>
  <c r="E757" i="16"/>
  <c r="D757" i="16"/>
  <c r="G757" i="16" s="1"/>
  <c r="F756" i="16"/>
  <c r="E756" i="16"/>
  <c r="D756" i="16"/>
  <c r="G756" i="16" s="1"/>
  <c r="F755" i="16"/>
  <c r="E755" i="16"/>
  <c r="D755" i="16"/>
  <c r="G755" i="16" s="1"/>
  <c r="F754" i="16"/>
  <c r="E754" i="16"/>
  <c r="D754" i="16"/>
  <c r="G754" i="16" s="1"/>
  <c r="F753" i="16"/>
  <c r="E753" i="16"/>
  <c r="D753" i="16"/>
  <c r="G753" i="16" s="1"/>
  <c r="F752" i="16"/>
  <c r="E752" i="16"/>
  <c r="D752" i="16"/>
  <c r="G752" i="16" s="1"/>
  <c r="F751" i="16"/>
  <c r="E751" i="16"/>
  <c r="D751" i="16"/>
  <c r="G751" i="16" s="1"/>
  <c r="F750" i="16"/>
  <c r="E750" i="16"/>
  <c r="D750" i="16"/>
  <c r="G750" i="16" s="1"/>
  <c r="F749" i="16"/>
  <c r="E749" i="16"/>
  <c r="D749" i="16"/>
  <c r="G749" i="16" s="1"/>
  <c r="F748" i="16"/>
  <c r="E748" i="16"/>
  <c r="D748" i="16"/>
  <c r="G748" i="16" s="1"/>
  <c r="F747" i="16"/>
  <c r="E747" i="16"/>
  <c r="D747" i="16"/>
  <c r="G747" i="16" s="1"/>
  <c r="F746" i="16"/>
  <c r="E746" i="16"/>
  <c r="D746" i="16"/>
  <c r="G746" i="16" s="1"/>
  <c r="F745" i="16"/>
  <c r="E745" i="16"/>
  <c r="D745" i="16"/>
  <c r="G745" i="16" s="1"/>
  <c r="F744" i="16"/>
  <c r="E744" i="16"/>
  <c r="D744" i="16"/>
  <c r="G744" i="16" s="1"/>
  <c r="F743" i="16"/>
  <c r="E743" i="16"/>
  <c r="D743" i="16"/>
  <c r="G743" i="16" s="1"/>
  <c r="F742" i="16"/>
  <c r="E742" i="16"/>
  <c r="D742" i="16"/>
  <c r="G742" i="16" s="1"/>
  <c r="F741" i="16"/>
  <c r="E741" i="16"/>
  <c r="D741" i="16"/>
  <c r="G741" i="16" s="1"/>
  <c r="F740" i="16"/>
  <c r="E740" i="16"/>
  <c r="D740" i="16"/>
  <c r="G740" i="16" s="1"/>
  <c r="F739" i="16"/>
  <c r="E739" i="16"/>
  <c r="D739" i="16"/>
  <c r="G739" i="16" s="1"/>
  <c r="F738" i="16"/>
  <c r="E738" i="16"/>
  <c r="D738" i="16"/>
  <c r="G738" i="16" s="1"/>
  <c r="F737" i="16"/>
  <c r="E737" i="16"/>
  <c r="D737" i="16"/>
  <c r="G737" i="16" s="1"/>
  <c r="F736" i="16"/>
  <c r="E736" i="16"/>
  <c r="D736" i="16"/>
  <c r="G736" i="16" s="1"/>
  <c r="F735" i="16"/>
  <c r="E735" i="16"/>
  <c r="D735" i="16"/>
  <c r="G735" i="16" s="1"/>
  <c r="F734" i="16"/>
  <c r="E734" i="16"/>
  <c r="D734" i="16"/>
  <c r="G734" i="16" s="1"/>
  <c r="F733" i="16"/>
  <c r="E733" i="16"/>
  <c r="D733" i="16"/>
  <c r="G733" i="16" s="1"/>
  <c r="F732" i="16"/>
  <c r="E732" i="16"/>
  <c r="D732" i="16"/>
  <c r="G732" i="16" s="1"/>
  <c r="F731" i="16"/>
  <c r="E731" i="16"/>
  <c r="D731" i="16"/>
  <c r="G731" i="16" s="1"/>
  <c r="F730" i="16"/>
  <c r="E730" i="16"/>
  <c r="D730" i="16"/>
  <c r="G730" i="16" s="1"/>
  <c r="F729" i="16"/>
  <c r="E729" i="16"/>
  <c r="D729" i="16"/>
  <c r="G729" i="16" s="1"/>
  <c r="F728" i="16"/>
  <c r="E728" i="16"/>
  <c r="D728" i="16"/>
  <c r="G728" i="16" s="1"/>
  <c r="F727" i="16"/>
  <c r="E727" i="16"/>
  <c r="D727" i="16"/>
  <c r="G727" i="16" s="1"/>
  <c r="F726" i="16"/>
  <c r="E726" i="16"/>
  <c r="D726" i="16"/>
  <c r="G726" i="16" s="1"/>
  <c r="F725" i="16"/>
  <c r="E725" i="16"/>
  <c r="D725" i="16"/>
  <c r="G725" i="16" s="1"/>
  <c r="F724" i="16"/>
  <c r="E724" i="16"/>
  <c r="D724" i="16"/>
  <c r="G724" i="16" s="1"/>
  <c r="F723" i="16"/>
  <c r="E723" i="16"/>
  <c r="D723" i="16"/>
  <c r="G723" i="16" s="1"/>
  <c r="F722" i="16"/>
  <c r="E722" i="16"/>
  <c r="D722" i="16"/>
  <c r="G722" i="16" s="1"/>
  <c r="F721" i="16"/>
  <c r="E721" i="16"/>
  <c r="D721" i="16"/>
  <c r="G721" i="16" s="1"/>
  <c r="F720" i="16"/>
  <c r="E720" i="16"/>
  <c r="D720" i="16"/>
  <c r="G720" i="16" s="1"/>
  <c r="F719" i="16"/>
  <c r="E719" i="16"/>
  <c r="D719" i="16"/>
  <c r="G719" i="16" s="1"/>
  <c r="F718" i="16"/>
  <c r="E718" i="16"/>
  <c r="D718" i="16"/>
  <c r="G718" i="16" s="1"/>
  <c r="F717" i="16"/>
  <c r="E717" i="16"/>
  <c r="D717" i="16"/>
  <c r="G717" i="16" s="1"/>
  <c r="F716" i="16"/>
  <c r="E716" i="16"/>
  <c r="D716" i="16"/>
  <c r="G716" i="16" s="1"/>
  <c r="F715" i="16"/>
  <c r="E715" i="16"/>
  <c r="D715" i="16"/>
  <c r="G715" i="16" s="1"/>
  <c r="F714" i="16"/>
  <c r="E714" i="16"/>
  <c r="D714" i="16"/>
  <c r="G714" i="16" s="1"/>
  <c r="F713" i="16"/>
  <c r="E713" i="16"/>
  <c r="D713" i="16"/>
  <c r="G713" i="16" s="1"/>
  <c r="F712" i="16"/>
  <c r="E712" i="16"/>
  <c r="D712" i="16"/>
  <c r="G712" i="16" s="1"/>
  <c r="F711" i="16"/>
  <c r="E711" i="16"/>
  <c r="D711" i="16"/>
  <c r="G711" i="16" s="1"/>
  <c r="F710" i="16"/>
  <c r="E710" i="16"/>
  <c r="D710" i="16"/>
  <c r="G710" i="16" s="1"/>
  <c r="F709" i="16"/>
  <c r="E709" i="16"/>
  <c r="D709" i="16"/>
  <c r="G709" i="16" s="1"/>
  <c r="F708" i="16"/>
  <c r="E708" i="16"/>
  <c r="D708" i="16"/>
  <c r="G708" i="16" s="1"/>
  <c r="F707" i="16"/>
  <c r="E707" i="16"/>
  <c r="D707" i="16"/>
  <c r="G707" i="16" s="1"/>
  <c r="F706" i="16"/>
  <c r="E706" i="16"/>
  <c r="D706" i="16"/>
  <c r="G706" i="16" s="1"/>
  <c r="F705" i="16"/>
  <c r="E705" i="16"/>
  <c r="D705" i="16"/>
  <c r="G705" i="16" s="1"/>
  <c r="F704" i="16"/>
  <c r="E704" i="16"/>
  <c r="D704" i="16"/>
  <c r="G704" i="16" s="1"/>
  <c r="F703" i="16"/>
  <c r="E703" i="16"/>
  <c r="D703" i="16"/>
  <c r="G703" i="16" s="1"/>
  <c r="F702" i="16"/>
  <c r="E702" i="16"/>
  <c r="D702" i="16"/>
  <c r="G702" i="16" s="1"/>
  <c r="F701" i="16"/>
  <c r="E701" i="16"/>
  <c r="D701" i="16"/>
  <c r="G701" i="16" s="1"/>
  <c r="F700" i="16"/>
  <c r="E700" i="16"/>
  <c r="D700" i="16"/>
  <c r="G700" i="16" s="1"/>
  <c r="F699" i="16"/>
  <c r="E699" i="16"/>
  <c r="D699" i="16"/>
  <c r="G699" i="16" s="1"/>
  <c r="F698" i="16"/>
  <c r="E698" i="16"/>
  <c r="D698" i="16"/>
  <c r="G698" i="16" s="1"/>
  <c r="F697" i="16"/>
  <c r="E697" i="16"/>
  <c r="D697" i="16"/>
  <c r="G697" i="16" s="1"/>
  <c r="F696" i="16"/>
  <c r="E696" i="16"/>
  <c r="D696" i="16"/>
  <c r="G696" i="16" s="1"/>
  <c r="F695" i="16"/>
  <c r="E695" i="16"/>
  <c r="D695" i="16"/>
  <c r="G695" i="16" s="1"/>
  <c r="F694" i="16"/>
  <c r="E694" i="16"/>
  <c r="D694" i="16"/>
  <c r="G694" i="16" s="1"/>
  <c r="F693" i="16"/>
  <c r="E693" i="16"/>
  <c r="D693" i="16"/>
  <c r="G693" i="16" s="1"/>
  <c r="F692" i="16"/>
  <c r="E692" i="16"/>
  <c r="D692" i="16"/>
  <c r="G692" i="16" s="1"/>
  <c r="F691" i="16"/>
  <c r="E691" i="16"/>
  <c r="D691" i="16"/>
  <c r="G691" i="16" s="1"/>
  <c r="F690" i="16"/>
  <c r="E690" i="16"/>
  <c r="D690" i="16"/>
  <c r="G690" i="16" s="1"/>
  <c r="F689" i="16"/>
  <c r="E689" i="16"/>
  <c r="D689" i="16"/>
  <c r="G689" i="16" s="1"/>
  <c r="F688" i="16"/>
  <c r="E688" i="16"/>
  <c r="D688" i="16"/>
  <c r="G688" i="16" s="1"/>
  <c r="F687" i="16"/>
  <c r="E687" i="16"/>
  <c r="D687" i="16"/>
  <c r="G687" i="16" s="1"/>
  <c r="F686" i="16"/>
  <c r="E686" i="16"/>
  <c r="D686" i="16"/>
  <c r="G686" i="16" s="1"/>
  <c r="F685" i="16"/>
  <c r="E685" i="16"/>
  <c r="D685" i="16"/>
  <c r="G685" i="16" s="1"/>
  <c r="F684" i="16"/>
  <c r="E684" i="16"/>
  <c r="D684" i="16"/>
  <c r="G684" i="16" s="1"/>
  <c r="F683" i="16"/>
  <c r="E683" i="16"/>
  <c r="D683" i="16"/>
  <c r="G683" i="16" s="1"/>
  <c r="F682" i="16"/>
  <c r="E682" i="16"/>
  <c r="D682" i="16"/>
  <c r="G682" i="16" s="1"/>
  <c r="F681" i="16"/>
  <c r="E681" i="16"/>
  <c r="D681" i="16"/>
  <c r="G681" i="16" s="1"/>
  <c r="F680" i="16"/>
  <c r="E680" i="16"/>
  <c r="D680" i="16"/>
  <c r="G680" i="16" s="1"/>
  <c r="F679" i="16"/>
  <c r="E679" i="16"/>
  <c r="D679" i="16"/>
  <c r="G679" i="16" s="1"/>
  <c r="F678" i="16"/>
  <c r="E678" i="16"/>
  <c r="D678" i="16"/>
  <c r="G678" i="16" s="1"/>
  <c r="F677" i="16"/>
  <c r="E677" i="16"/>
  <c r="D677" i="16"/>
  <c r="G677" i="16" s="1"/>
  <c r="F676" i="16"/>
  <c r="E676" i="16"/>
  <c r="D676" i="16"/>
  <c r="G676" i="16" s="1"/>
  <c r="F675" i="16"/>
  <c r="E675" i="16"/>
  <c r="D675" i="16"/>
  <c r="G675" i="16" s="1"/>
  <c r="F674" i="16"/>
  <c r="E674" i="16"/>
  <c r="D674" i="16"/>
  <c r="G674" i="16" s="1"/>
  <c r="F673" i="16"/>
  <c r="E673" i="16"/>
  <c r="D673" i="16"/>
  <c r="G673" i="16" s="1"/>
  <c r="F672" i="16"/>
  <c r="E672" i="16"/>
  <c r="D672" i="16"/>
  <c r="G672" i="16" s="1"/>
  <c r="F671" i="16"/>
  <c r="E671" i="16"/>
  <c r="D671" i="16"/>
  <c r="G671" i="16" s="1"/>
  <c r="F670" i="16"/>
  <c r="E670" i="16"/>
  <c r="D670" i="16"/>
  <c r="G670" i="16" s="1"/>
  <c r="F669" i="16"/>
  <c r="E669" i="16"/>
  <c r="D669" i="16"/>
  <c r="G669" i="16" s="1"/>
  <c r="F668" i="16"/>
  <c r="E668" i="16"/>
  <c r="D668" i="16"/>
  <c r="G668" i="16" s="1"/>
  <c r="F667" i="16"/>
  <c r="E667" i="16"/>
  <c r="D667" i="16"/>
  <c r="G667" i="16" s="1"/>
  <c r="F666" i="16"/>
  <c r="E666" i="16"/>
  <c r="D666" i="16"/>
  <c r="G666" i="16" s="1"/>
  <c r="F665" i="16"/>
  <c r="E665" i="16"/>
  <c r="D665" i="16"/>
  <c r="G665" i="16" s="1"/>
  <c r="F664" i="16"/>
  <c r="E664" i="16"/>
  <c r="D664" i="16"/>
  <c r="G664" i="16" s="1"/>
  <c r="F663" i="16"/>
  <c r="E663" i="16"/>
  <c r="D663" i="16"/>
  <c r="G663" i="16" s="1"/>
  <c r="F662" i="16"/>
  <c r="E662" i="16"/>
  <c r="D662" i="16"/>
  <c r="G662" i="16" s="1"/>
  <c r="F661" i="16"/>
  <c r="E661" i="16"/>
  <c r="D661" i="16"/>
  <c r="G661" i="16" s="1"/>
  <c r="F660" i="16"/>
  <c r="E660" i="16"/>
  <c r="D660" i="16"/>
  <c r="G660" i="16" s="1"/>
  <c r="F659" i="16"/>
  <c r="E659" i="16"/>
  <c r="D659" i="16"/>
  <c r="G659" i="16" s="1"/>
  <c r="F658" i="16"/>
  <c r="E658" i="16"/>
  <c r="D658" i="16"/>
  <c r="G658" i="16" s="1"/>
  <c r="F657" i="16"/>
  <c r="E657" i="16"/>
  <c r="D657" i="16"/>
  <c r="G657" i="16" s="1"/>
  <c r="F656" i="16"/>
  <c r="E656" i="16"/>
  <c r="D656" i="16"/>
  <c r="G656" i="16" s="1"/>
  <c r="F655" i="16"/>
  <c r="E655" i="16"/>
  <c r="D655" i="16"/>
  <c r="G655" i="16" s="1"/>
  <c r="F654" i="16"/>
  <c r="E654" i="16"/>
  <c r="D654" i="16"/>
  <c r="G654" i="16" s="1"/>
  <c r="F653" i="16"/>
  <c r="E653" i="16"/>
  <c r="D653" i="16"/>
  <c r="G653" i="16" s="1"/>
  <c r="F652" i="16"/>
  <c r="E652" i="16"/>
  <c r="D652" i="16"/>
  <c r="G652" i="16" s="1"/>
  <c r="F651" i="16"/>
  <c r="E651" i="16"/>
  <c r="D651" i="16"/>
  <c r="G651" i="16" s="1"/>
  <c r="F650" i="16"/>
  <c r="E650" i="16"/>
  <c r="D650" i="16"/>
  <c r="G650" i="16" s="1"/>
  <c r="F649" i="16"/>
  <c r="E649" i="16"/>
  <c r="D649" i="16"/>
  <c r="G649" i="16" s="1"/>
  <c r="F648" i="16"/>
  <c r="E648" i="16"/>
  <c r="D648" i="16"/>
  <c r="G648" i="16" s="1"/>
  <c r="F647" i="16"/>
  <c r="E647" i="16"/>
  <c r="D647" i="16"/>
  <c r="G647" i="16" s="1"/>
  <c r="F646" i="16"/>
  <c r="E646" i="16"/>
  <c r="D646" i="16"/>
  <c r="G646" i="16" s="1"/>
  <c r="F645" i="16"/>
  <c r="E645" i="16"/>
  <c r="D645" i="16"/>
  <c r="G645" i="16" s="1"/>
  <c r="F644" i="16"/>
  <c r="E644" i="16"/>
  <c r="D644" i="16"/>
  <c r="G644" i="16" s="1"/>
  <c r="F643" i="16"/>
  <c r="E643" i="16"/>
  <c r="D643" i="16"/>
  <c r="G643" i="16" s="1"/>
  <c r="F642" i="16"/>
  <c r="E642" i="16"/>
  <c r="D642" i="16"/>
  <c r="G642" i="16" s="1"/>
  <c r="F641" i="16"/>
  <c r="E641" i="16"/>
  <c r="D641" i="16"/>
  <c r="G641" i="16" s="1"/>
  <c r="F640" i="16"/>
  <c r="E640" i="16"/>
  <c r="D640" i="16"/>
  <c r="G640" i="16" s="1"/>
  <c r="F639" i="16"/>
  <c r="E639" i="16"/>
  <c r="D639" i="16"/>
  <c r="G639" i="16" s="1"/>
  <c r="F638" i="16"/>
  <c r="E638" i="16"/>
  <c r="D638" i="16"/>
  <c r="G638" i="16" s="1"/>
  <c r="F637" i="16"/>
  <c r="E637" i="16"/>
  <c r="D637" i="16"/>
  <c r="G637" i="16" s="1"/>
  <c r="F636" i="16"/>
  <c r="E636" i="16"/>
  <c r="D636" i="16"/>
  <c r="G636" i="16" s="1"/>
  <c r="F635" i="16"/>
  <c r="E635" i="16"/>
  <c r="D635" i="16"/>
  <c r="G635" i="16" s="1"/>
  <c r="F634" i="16"/>
  <c r="E634" i="16"/>
  <c r="D634" i="16"/>
  <c r="G634" i="16" s="1"/>
  <c r="F633" i="16"/>
  <c r="E633" i="16"/>
  <c r="D633" i="16"/>
  <c r="G633" i="16" s="1"/>
  <c r="F632" i="16"/>
  <c r="E632" i="16"/>
  <c r="D632" i="16"/>
  <c r="G632" i="16" s="1"/>
  <c r="F631" i="16"/>
  <c r="E631" i="16"/>
  <c r="D631" i="16"/>
  <c r="G631" i="16" s="1"/>
  <c r="F630" i="16"/>
  <c r="E630" i="16"/>
  <c r="D630" i="16"/>
  <c r="G630" i="16" s="1"/>
  <c r="F629" i="16"/>
  <c r="E629" i="16"/>
  <c r="D629" i="16"/>
  <c r="G629" i="16" s="1"/>
  <c r="F628" i="16"/>
  <c r="E628" i="16"/>
  <c r="D628" i="16"/>
  <c r="G628" i="16" s="1"/>
  <c r="F627" i="16"/>
  <c r="E627" i="16"/>
  <c r="D627" i="16"/>
  <c r="G627" i="16" s="1"/>
  <c r="F626" i="16"/>
  <c r="E626" i="16"/>
  <c r="D626" i="16"/>
  <c r="G626" i="16" s="1"/>
  <c r="F625" i="16"/>
  <c r="E625" i="16"/>
  <c r="D625" i="16"/>
  <c r="G625" i="16" s="1"/>
  <c r="F624" i="16"/>
  <c r="E624" i="16"/>
  <c r="D624" i="16"/>
  <c r="G624" i="16" s="1"/>
  <c r="F623" i="16"/>
  <c r="E623" i="16"/>
  <c r="D623" i="16"/>
  <c r="G623" i="16" s="1"/>
  <c r="F622" i="16"/>
  <c r="E622" i="16"/>
  <c r="D622" i="16"/>
  <c r="G622" i="16" s="1"/>
  <c r="F621" i="16"/>
  <c r="E621" i="16"/>
  <c r="D621" i="16"/>
  <c r="G621" i="16" s="1"/>
  <c r="F620" i="16"/>
  <c r="E620" i="16"/>
  <c r="D620" i="16"/>
  <c r="G620" i="16" s="1"/>
  <c r="F619" i="16"/>
  <c r="E619" i="16"/>
  <c r="D619" i="16"/>
  <c r="G619" i="16" s="1"/>
  <c r="F618" i="16"/>
  <c r="E618" i="16"/>
  <c r="D618" i="16"/>
  <c r="G618" i="16" s="1"/>
  <c r="F617" i="16"/>
  <c r="E617" i="16"/>
  <c r="D617" i="16"/>
  <c r="G617" i="16" s="1"/>
  <c r="F616" i="16"/>
  <c r="E616" i="16"/>
  <c r="D616" i="16"/>
  <c r="G616" i="16" s="1"/>
  <c r="F615" i="16"/>
  <c r="E615" i="16"/>
  <c r="D615" i="16"/>
  <c r="G615" i="16" s="1"/>
  <c r="F614" i="16"/>
  <c r="E614" i="16"/>
  <c r="D614" i="16"/>
  <c r="G614" i="16" s="1"/>
  <c r="F613" i="16"/>
  <c r="E613" i="16"/>
  <c r="D613" i="16"/>
  <c r="G613" i="16" s="1"/>
  <c r="F612" i="16"/>
  <c r="E612" i="16"/>
  <c r="D612" i="16"/>
  <c r="G612" i="16" s="1"/>
  <c r="F611" i="16"/>
  <c r="E611" i="16"/>
  <c r="D611" i="16"/>
  <c r="G611" i="16" s="1"/>
  <c r="F610" i="16"/>
  <c r="E610" i="16"/>
  <c r="D610" i="16"/>
  <c r="G610" i="16" s="1"/>
  <c r="F609" i="16"/>
  <c r="E609" i="16"/>
  <c r="D609" i="16"/>
  <c r="G609" i="16" s="1"/>
  <c r="F608" i="16"/>
  <c r="E608" i="16"/>
  <c r="D608" i="16"/>
  <c r="G608" i="16" s="1"/>
  <c r="F607" i="16"/>
  <c r="E607" i="16"/>
  <c r="D607" i="16"/>
  <c r="G607" i="16" s="1"/>
  <c r="F606" i="16"/>
  <c r="E606" i="16"/>
  <c r="D606" i="16"/>
  <c r="G606" i="16" s="1"/>
  <c r="F605" i="16"/>
  <c r="E605" i="16"/>
  <c r="D605" i="16"/>
  <c r="G605" i="16" s="1"/>
  <c r="F604" i="16"/>
  <c r="E604" i="16"/>
  <c r="D604" i="16"/>
  <c r="G604" i="16" s="1"/>
  <c r="F603" i="16"/>
  <c r="E603" i="16"/>
  <c r="D603" i="16"/>
  <c r="G603" i="16" s="1"/>
  <c r="F602" i="16"/>
  <c r="E602" i="16"/>
  <c r="D602" i="16"/>
  <c r="G602" i="16" s="1"/>
  <c r="F601" i="16"/>
  <c r="E601" i="16"/>
  <c r="D601" i="16"/>
  <c r="G601" i="16" s="1"/>
  <c r="F600" i="16"/>
  <c r="E600" i="16"/>
  <c r="D600" i="16"/>
  <c r="G600" i="16" s="1"/>
  <c r="F599" i="16"/>
  <c r="E599" i="16"/>
  <c r="D599" i="16"/>
  <c r="G599" i="16" s="1"/>
  <c r="F598" i="16"/>
  <c r="E598" i="16"/>
  <c r="D598" i="16"/>
  <c r="G598" i="16" s="1"/>
  <c r="F597" i="16"/>
  <c r="E597" i="16"/>
  <c r="D597" i="16"/>
  <c r="G597" i="16" s="1"/>
  <c r="F596" i="16"/>
  <c r="E596" i="16"/>
  <c r="D596" i="16"/>
  <c r="G596" i="16" s="1"/>
  <c r="F595" i="16"/>
  <c r="E595" i="16"/>
  <c r="D595" i="16"/>
  <c r="G595" i="16" s="1"/>
  <c r="F594" i="16"/>
  <c r="E594" i="16"/>
  <c r="D594" i="16"/>
  <c r="G594" i="16" s="1"/>
  <c r="F593" i="16"/>
  <c r="E593" i="16"/>
  <c r="D593" i="16"/>
  <c r="G593" i="16" s="1"/>
  <c r="F592" i="16"/>
  <c r="E592" i="16"/>
  <c r="D592" i="16"/>
  <c r="G592" i="16" s="1"/>
  <c r="F591" i="16"/>
  <c r="E591" i="16"/>
  <c r="D591" i="16"/>
  <c r="G591" i="16" s="1"/>
  <c r="F590" i="16"/>
  <c r="E590" i="16"/>
  <c r="D590" i="16"/>
  <c r="G590" i="16" s="1"/>
  <c r="F589" i="16"/>
  <c r="E589" i="16"/>
  <c r="D589" i="16"/>
  <c r="G589" i="16" s="1"/>
  <c r="F588" i="16"/>
  <c r="E588" i="16"/>
  <c r="D588" i="16"/>
  <c r="G588" i="16" s="1"/>
  <c r="F587" i="16"/>
  <c r="E587" i="16"/>
  <c r="D587" i="16"/>
  <c r="G587" i="16" s="1"/>
  <c r="F586" i="16"/>
  <c r="E586" i="16"/>
  <c r="D586" i="16"/>
  <c r="G586" i="16" s="1"/>
  <c r="F585" i="16"/>
  <c r="E585" i="16"/>
  <c r="D585" i="16"/>
  <c r="G585" i="16" s="1"/>
  <c r="F584" i="16"/>
  <c r="E584" i="16"/>
  <c r="D584" i="16"/>
  <c r="G584" i="16" s="1"/>
  <c r="F583" i="16"/>
  <c r="E583" i="16"/>
  <c r="D583" i="16"/>
  <c r="G583" i="16" s="1"/>
  <c r="F582" i="16"/>
  <c r="E582" i="16"/>
  <c r="D582" i="16"/>
  <c r="G582" i="16" s="1"/>
  <c r="F581" i="16"/>
  <c r="E581" i="16"/>
  <c r="D581" i="16"/>
  <c r="G581" i="16" s="1"/>
  <c r="F580" i="16"/>
  <c r="E580" i="16"/>
  <c r="D580" i="16"/>
  <c r="G580" i="16" s="1"/>
  <c r="F579" i="16"/>
  <c r="E579" i="16"/>
  <c r="D579" i="16"/>
  <c r="G579" i="16" s="1"/>
  <c r="F578" i="16"/>
  <c r="E578" i="16"/>
  <c r="D578" i="16"/>
  <c r="G578" i="16" s="1"/>
  <c r="F577" i="16"/>
  <c r="E577" i="16"/>
  <c r="D577" i="16"/>
  <c r="G577" i="16" s="1"/>
  <c r="F576" i="16"/>
  <c r="E576" i="16"/>
  <c r="D576" i="16"/>
  <c r="G576" i="16" s="1"/>
  <c r="F575" i="16"/>
  <c r="E575" i="16"/>
  <c r="D575" i="16"/>
  <c r="G575" i="16" s="1"/>
  <c r="F574" i="16"/>
  <c r="E574" i="16"/>
  <c r="D574" i="16"/>
  <c r="G574" i="16" s="1"/>
  <c r="F573" i="16"/>
  <c r="E573" i="16"/>
  <c r="D573" i="16"/>
  <c r="G573" i="16" s="1"/>
  <c r="F572" i="16"/>
  <c r="E572" i="16"/>
  <c r="D572" i="16"/>
  <c r="G572" i="16" s="1"/>
  <c r="F571" i="16"/>
  <c r="E571" i="16"/>
  <c r="D571" i="16"/>
  <c r="G571" i="16" s="1"/>
  <c r="F570" i="16"/>
  <c r="E570" i="16"/>
  <c r="D570" i="16"/>
  <c r="G570" i="16" s="1"/>
  <c r="F569" i="16"/>
  <c r="E569" i="16"/>
  <c r="D569" i="16"/>
  <c r="G569" i="16" s="1"/>
  <c r="F568" i="16"/>
  <c r="E568" i="16"/>
  <c r="D568" i="16"/>
  <c r="G568" i="16" s="1"/>
  <c r="F567" i="16"/>
  <c r="E567" i="16"/>
  <c r="D567" i="16"/>
  <c r="G567" i="16" s="1"/>
  <c r="F566" i="16"/>
  <c r="E566" i="16"/>
  <c r="D566" i="16"/>
  <c r="G566" i="16" s="1"/>
  <c r="F565" i="16"/>
  <c r="E565" i="16"/>
  <c r="D565" i="16"/>
  <c r="G565" i="16" s="1"/>
  <c r="F564" i="16"/>
  <c r="E564" i="16"/>
  <c r="D564" i="16"/>
  <c r="G564" i="16" s="1"/>
  <c r="F563" i="16"/>
  <c r="E563" i="16"/>
  <c r="D563" i="16"/>
  <c r="G563" i="16" s="1"/>
  <c r="F562" i="16"/>
  <c r="E562" i="16"/>
  <c r="D562" i="16"/>
  <c r="G562" i="16" s="1"/>
  <c r="F561" i="16"/>
  <c r="E561" i="16"/>
  <c r="D561" i="16"/>
  <c r="G561" i="16" s="1"/>
  <c r="F560" i="16"/>
  <c r="E560" i="16"/>
  <c r="D560" i="16"/>
  <c r="G560" i="16" s="1"/>
  <c r="F559" i="16"/>
  <c r="E559" i="16"/>
  <c r="D559" i="16"/>
  <c r="G559" i="16" s="1"/>
  <c r="F558" i="16"/>
  <c r="E558" i="16"/>
  <c r="D558" i="16"/>
  <c r="G558" i="16" s="1"/>
  <c r="F557" i="16"/>
  <c r="E557" i="16"/>
  <c r="D557" i="16"/>
  <c r="G557" i="16" s="1"/>
  <c r="F556" i="16"/>
  <c r="E556" i="16"/>
  <c r="D556" i="16"/>
  <c r="G556" i="16" s="1"/>
  <c r="F555" i="16"/>
  <c r="E555" i="16"/>
  <c r="D555" i="16"/>
  <c r="G555" i="16" s="1"/>
  <c r="F554" i="16"/>
  <c r="E554" i="16"/>
  <c r="D554" i="16"/>
  <c r="G554" i="16" s="1"/>
  <c r="F553" i="16"/>
  <c r="E553" i="16"/>
  <c r="D553" i="16"/>
  <c r="G553" i="16" s="1"/>
  <c r="F552" i="16"/>
  <c r="E552" i="16"/>
  <c r="D552" i="16"/>
  <c r="G552" i="16" s="1"/>
  <c r="F551" i="16"/>
  <c r="E551" i="16"/>
  <c r="D551" i="16"/>
  <c r="G551" i="16" s="1"/>
  <c r="F550" i="16"/>
  <c r="E550" i="16"/>
  <c r="D550" i="16"/>
  <c r="G550" i="16" s="1"/>
  <c r="F549" i="16"/>
  <c r="E549" i="16"/>
  <c r="D549" i="16"/>
  <c r="G549" i="16" s="1"/>
  <c r="F548" i="16"/>
  <c r="E548" i="16"/>
  <c r="D548" i="16"/>
  <c r="G548" i="16" s="1"/>
  <c r="F547" i="16"/>
  <c r="E547" i="16"/>
  <c r="D547" i="16"/>
  <c r="G547" i="16" s="1"/>
  <c r="F546" i="16"/>
  <c r="E546" i="16"/>
  <c r="D546" i="16"/>
  <c r="G546" i="16" s="1"/>
  <c r="F545" i="16"/>
  <c r="E545" i="16"/>
  <c r="D545" i="16"/>
  <c r="G545" i="16" s="1"/>
  <c r="F544" i="16"/>
  <c r="E544" i="16"/>
  <c r="D544" i="16"/>
  <c r="G544" i="16" s="1"/>
  <c r="F543" i="16"/>
  <c r="E543" i="16"/>
  <c r="D543" i="16"/>
  <c r="G543" i="16" s="1"/>
  <c r="F542" i="16"/>
  <c r="E542" i="16"/>
  <c r="D542" i="16"/>
  <c r="G542" i="16" s="1"/>
  <c r="F541" i="16"/>
  <c r="E541" i="16"/>
  <c r="D541" i="16"/>
  <c r="G541" i="16" s="1"/>
  <c r="F540" i="16"/>
  <c r="E540" i="16"/>
  <c r="D540" i="16"/>
  <c r="G540" i="16" s="1"/>
  <c r="F539" i="16"/>
  <c r="E539" i="16"/>
  <c r="D539" i="16"/>
  <c r="G539" i="16" s="1"/>
  <c r="F538" i="16"/>
  <c r="E538" i="16"/>
  <c r="D538" i="16"/>
  <c r="G538" i="16" s="1"/>
  <c r="F537" i="16"/>
  <c r="E537" i="16"/>
  <c r="D537" i="16"/>
  <c r="G537" i="16" s="1"/>
  <c r="F536" i="16"/>
  <c r="E536" i="16"/>
  <c r="D536" i="16"/>
  <c r="G536" i="16" s="1"/>
  <c r="F535" i="16"/>
  <c r="E535" i="16"/>
  <c r="D535" i="16"/>
  <c r="G535" i="16" s="1"/>
  <c r="F534" i="16"/>
  <c r="E534" i="16"/>
  <c r="D534" i="16"/>
  <c r="G534" i="16" s="1"/>
  <c r="F533" i="16"/>
  <c r="E533" i="16"/>
  <c r="D533" i="16"/>
  <c r="G533" i="16" s="1"/>
  <c r="F532" i="16"/>
  <c r="E532" i="16"/>
  <c r="D532" i="16"/>
  <c r="G532" i="16" s="1"/>
  <c r="F531" i="16"/>
  <c r="E531" i="16"/>
  <c r="D531" i="16"/>
  <c r="G531" i="16" s="1"/>
  <c r="F530" i="16"/>
  <c r="E530" i="16"/>
  <c r="D530" i="16"/>
  <c r="G530" i="16" s="1"/>
  <c r="F529" i="16"/>
  <c r="E529" i="16"/>
  <c r="D529" i="16"/>
  <c r="G529" i="16" s="1"/>
  <c r="F528" i="16"/>
  <c r="E528" i="16"/>
  <c r="D528" i="16"/>
  <c r="G528" i="16" s="1"/>
  <c r="F527" i="16"/>
  <c r="E527" i="16"/>
  <c r="D527" i="16"/>
  <c r="G527" i="16" s="1"/>
  <c r="F526" i="16"/>
  <c r="E526" i="16"/>
  <c r="D526" i="16"/>
  <c r="G526" i="16" s="1"/>
  <c r="F525" i="16"/>
  <c r="E525" i="16"/>
  <c r="D525" i="16"/>
  <c r="G525" i="16" s="1"/>
  <c r="F524" i="16"/>
  <c r="E524" i="16"/>
  <c r="D524" i="16"/>
  <c r="G524" i="16" s="1"/>
  <c r="F523" i="16"/>
  <c r="E523" i="16"/>
  <c r="D523" i="16"/>
  <c r="G523" i="16" s="1"/>
  <c r="F522" i="16"/>
  <c r="E522" i="16"/>
  <c r="D522" i="16"/>
  <c r="G522" i="16" s="1"/>
  <c r="F521" i="16"/>
  <c r="E521" i="16"/>
  <c r="D521" i="16"/>
  <c r="G521" i="16" s="1"/>
  <c r="F520" i="16"/>
  <c r="E520" i="16"/>
  <c r="D520" i="16"/>
  <c r="G520" i="16" s="1"/>
  <c r="F519" i="16"/>
  <c r="E519" i="16"/>
  <c r="D519" i="16"/>
  <c r="G519" i="16" s="1"/>
  <c r="F518" i="16"/>
  <c r="E518" i="16"/>
  <c r="D518" i="16"/>
  <c r="G518" i="16" s="1"/>
  <c r="F517" i="16"/>
  <c r="E517" i="16"/>
  <c r="D517" i="16"/>
  <c r="G517" i="16" s="1"/>
  <c r="F516" i="16"/>
  <c r="E516" i="16"/>
  <c r="D516" i="16"/>
  <c r="G516" i="16" s="1"/>
  <c r="F515" i="16"/>
  <c r="E515" i="16"/>
  <c r="D515" i="16"/>
  <c r="G515" i="16" s="1"/>
  <c r="F514" i="16"/>
  <c r="E514" i="16"/>
  <c r="D514" i="16"/>
  <c r="G514" i="16" s="1"/>
  <c r="F513" i="16"/>
  <c r="E513" i="16"/>
  <c r="D513" i="16"/>
  <c r="G513" i="16" s="1"/>
  <c r="F512" i="16"/>
  <c r="E512" i="16"/>
  <c r="D512" i="16"/>
  <c r="G512" i="16" s="1"/>
  <c r="F511" i="16"/>
  <c r="E511" i="16"/>
  <c r="D511" i="16"/>
  <c r="G511" i="16" s="1"/>
  <c r="F510" i="16"/>
  <c r="E510" i="16"/>
  <c r="D510" i="16"/>
  <c r="G510" i="16" s="1"/>
  <c r="F509" i="16"/>
  <c r="E509" i="16"/>
  <c r="D509" i="16"/>
  <c r="G509" i="16" s="1"/>
  <c r="F508" i="16"/>
  <c r="E508" i="16"/>
  <c r="D508" i="16"/>
  <c r="G508" i="16" s="1"/>
  <c r="F507" i="16"/>
  <c r="E507" i="16"/>
  <c r="D507" i="16"/>
  <c r="G507" i="16" s="1"/>
  <c r="F506" i="16"/>
  <c r="E506" i="16"/>
  <c r="D506" i="16"/>
  <c r="G506" i="16" s="1"/>
  <c r="F505" i="16"/>
  <c r="E505" i="16"/>
  <c r="D505" i="16"/>
  <c r="G505" i="16" s="1"/>
  <c r="F504" i="16"/>
  <c r="E504" i="16"/>
  <c r="D504" i="16"/>
  <c r="G504" i="16" s="1"/>
  <c r="F503" i="16"/>
  <c r="E503" i="16"/>
  <c r="D503" i="16"/>
  <c r="G503" i="16" s="1"/>
  <c r="F502" i="16"/>
  <c r="E502" i="16"/>
  <c r="D502" i="16"/>
  <c r="G502" i="16" s="1"/>
  <c r="F501" i="16"/>
  <c r="E501" i="16"/>
  <c r="D501" i="16"/>
  <c r="G501" i="16" s="1"/>
  <c r="F500" i="16"/>
  <c r="E500" i="16"/>
  <c r="D500" i="16"/>
  <c r="G500" i="16" s="1"/>
  <c r="F499" i="16"/>
  <c r="E499" i="16"/>
  <c r="D499" i="16"/>
  <c r="G499" i="16" s="1"/>
  <c r="F498" i="16"/>
  <c r="E498" i="16"/>
  <c r="D498" i="16"/>
  <c r="G498" i="16" s="1"/>
  <c r="F497" i="16"/>
  <c r="E497" i="16"/>
  <c r="D497" i="16"/>
  <c r="G497" i="16" s="1"/>
  <c r="F496" i="16"/>
  <c r="E496" i="16"/>
  <c r="D496" i="16"/>
  <c r="G496" i="16" s="1"/>
  <c r="F495" i="16"/>
  <c r="E495" i="16"/>
  <c r="D495" i="16"/>
  <c r="G495" i="16" s="1"/>
  <c r="F494" i="16"/>
  <c r="E494" i="16"/>
  <c r="D494" i="16"/>
  <c r="G494" i="16" s="1"/>
  <c r="F493" i="16"/>
  <c r="E493" i="16"/>
  <c r="D493" i="16"/>
  <c r="G493" i="16" s="1"/>
  <c r="F492" i="16"/>
  <c r="E492" i="16"/>
  <c r="D492" i="16"/>
  <c r="G492" i="16" s="1"/>
  <c r="F491" i="16"/>
  <c r="E491" i="16"/>
  <c r="D491" i="16"/>
  <c r="G491" i="16" s="1"/>
  <c r="F490" i="16"/>
  <c r="E490" i="16"/>
  <c r="D490" i="16"/>
  <c r="G490" i="16" s="1"/>
  <c r="F489" i="16"/>
  <c r="E489" i="16"/>
  <c r="D489" i="16"/>
  <c r="G489" i="16" s="1"/>
  <c r="F488" i="16"/>
  <c r="E488" i="16"/>
  <c r="D488" i="16"/>
  <c r="G488" i="16" s="1"/>
  <c r="F487" i="16"/>
  <c r="E487" i="16"/>
  <c r="D487" i="16"/>
  <c r="G487" i="16" s="1"/>
  <c r="F486" i="16"/>
  <c r="E486" i="16"/>
  <c r="D486" i="16"/>
  <c r="G486" i="16" s="1"/>
  <c r="F485" i="16"/>
  <c r="E485" i="16"/>
  <c r="D485" i="16"/>
  <c r="G485" i="16" s="1"/>
  <c r="F484" i="16"/>
  <c r="E484" i="16"/>
  <c r="D484" i="16"/>
  <c r="G484" i="16" s="1"/>
  <c r="F483" i="16"/>
  <c r="E483" i="16"/>
  <c r="D483" i="16"/>
  <c r="G483" i="16" s="1"/>
  <c r="F482" i="16"/>
  <c r="E482" i="16"/>
  <c r="D482" i="16"/>
  <c r="G482" i="16" s="1"/>
  <c r="F481" i="16"/>
  <c r="E481" i="16"/>
  <c r="D481" i="16"/>
  <c r="G481" i="16" s="1"/>
  <c r="F480" i="16"/>
  <c r="E480" i="16"/>
  <c r="D480" i="16"/>
  <c r="G480" i="16" s="1"/>
  <c r="F479" i="16"/>
  <c r="E479" i="16"/>
  <c r="D479" i="16"/>
  <c r="G479" i="16" s="1"/>
  <c r="F478" i="16"/>
  <c r="E478" i="16"/>
  <c r="D478" i="16"/>
  <c r="G478" i="16" s="1"/>
  <c r="F477" i="16"/>
  <c r="E477" i="16"/>
  <c r="D477" i="16"/>
  <c r="G477" i="16" s="1"/>
  <c r="F476" i="16"/>
  <c r="E476" i="16"/>
  <c r="D476" i="16"/>
  <c r="G476" i="16" s="1"/>
  <c r="F475" i="16"/>
  <c r="E475" i="16"/>
  <c r="D475" i="16"/>
  <c r="G475" i="16" s="1"/>
  <c r="F474" i="16"/>
  <c r="E474" i="16"/>
  <c r="D474" i="16"/>
  <c r="G474" i="16" s="1"/>
  <c r="F473" i="16"/>
  <c r="E473" i="16"/>
  <c r="D473" i="16"/>
  <c r="G473" i="16" s="1"/>
  <c r="F472" i="16"/>
  <c r="E472" i="16"/>
  <c r="D472" i="16"/>
  <c r="G472" i="16" s="1"/>
  <c r="F471" i="16"/>
  <c r="E471" i="16"/>
  <c r="D471" i="16"/>
  <c r="G471" i="16" s="1"/>
  <c r="F470" i="16"/>
  <c r="E470" i="16"/>
  <c r="D470" i="16"/>
  <c r="G470" i="16" s="1"/>
  <c r="F469" i="16"/>
  <c r="E469" i="16"/>
  <c r="D469" i="16"/>
  <c r="G469" i="16" s="1"/>
  <c r="F468" i="16"/>
  <c r="E468" i="16"/>
  <c r="D468" i="16"/>
  <c r="G468" i="16" s="1"/>
  <c r="F467" i="16"/>
  <c r="E467" i="16"/>
  <c r="D467" i="16"/>
  <c r="G467" i="16" s="1"/>
  <c r="F466" i="16"/>
  <c r="E466" i="16"/>
  <c r="D466" i="16"/>
  <c r="G466" i="16" s="1"/>
  <c r="F465" i="16"/>
  <c r="E465" i="16"/>
  <c r="D465" i="16"/>
  <c r="G465" i="16" s="1"/>
  <c r="F464" i="16"/>
  <c r="E464" i="16"/>
  <c r="D464" i="16"/>
  <c r="G464" i="16" s="1"/>
  <c r="F463" i="16"/>
  <c r="E463" i="16"/>
  <c r="D463" i="16"/>
  <c r="G463" i="16" s="1"/>
  <c r="F462" i="16"/>
  <c r="E462" i="16"/>
  <c r="D462" i="16"/>
  <c r="G462" i="16" s="1"/>
  <c r="F461" i="16"/>
  <c r="E461" i="16"/>
  <c r="D461" i="16"/>
  <c r="G461" i="16" s="1"/>
  <c r="F460" i="16"/>
  <c r="E460" i="16"/>
  <c r="D460" i="16"/>
  <c r="G460" i="16" s="1"/>
  <c r="F459" i="16"/>
  <c r="E459" i="16"/>
  <c r="D459" i="16"/>
  <c r="G459" i="16" s="1"/>
  <c r="F458" i="16"/>
  <c r="E458" i="16"/>
  <c r="D458" i="16"/>
  <c r="G458" i="16" s="1"/>
  <c r="F457" i="16"/>
  <c r="E457" i="16"/>
  <c r="D457" i="16"/>
  <c r="G457" i="16" s="1"/>
  <c r="F456" i="16"/>
  <c r="E456" i="16"/>
  <c r="D456" i="16"/>
  <c r="G456" i="16" s="1"/>
  <c r="F455" i="16"/>
  <c r="E455" i="16"/>
  <c r="D455" i="16"/>
  <c r="G455" i="16" s="1"/>
  <c r="F454" i="16"/>
  <c r="E454" i="16"/>
  <c r="D454" i="16"/>
  <c r="G454" i="16" s="1"/>
  <c r="F453" i="16"/>
  <c r="E453" i="16"/>
  <c r="D453" i="16"/>
  <c r="G453" i="16" s="1"/>
  <c r="F452" i="16"/>
  <c r="E452" i="16"/>
  <c r="D452" i="16"/>
  <c r="G452" i="16" s="1"/>
  <c r="F451" i="16"/>
  <c r="E451" i="16"/>
  <c r="D451" i="16"/>
  <c r="G451" i="16" s="1"/>
  <c r="F450" i="16"/>
  <c r="E450" i="16"/>
  <c r="D450" i="16"/>
  <c r="G450" i="16" s="1"/>
  <c r="F449" i="16"/>
  <c r="E449" i="16"/>
  <c r="D449" i="16"/>
  <c r="G449" i="16" s="1"/>
  <c r="F448" i="16"/>
  <c r="E448" i="16"/>
  <c r="D448" i="16"/>
  <c r="G448" i="16" s="1"/>
  <c r="F447" i="16"/>
  <c r="E447" i="16"/>
  <c r="D447" i="16"/>
  <c r="G447" i="16" s="1"/>
  <c r="F446" i="16"/>
  <c r="E446" i="16"/>
  <c r="D446" i="16"/>
  <c r="G446" i="16" s="1"/>
  <c r="F445" i="16"/>
  <c r="E445" i="16"/>
  <c r="D445" i="16"/>
  <c r="G445" i="16" s="1"/>
  <c r="F444" i="16"/>
  <c r="E444" i="16"/>
  <c r="D444" i="16"/>
  <c r="G444" i="16" s="1"/>
  <c r="F443" i="16"/>
  <c r="E443" i="16"/>
  <c r="D443" i="16"/>
  <c r="G443" i="16" s="1"/>
  <c r="F442" i="16"/>
  <c r="E442" i="16"/>
  <c r="D442" i="16"/>
  <c r="G442" i="16" s="1"/>
  <c r="F441" i="16"/>
  <c r="E441" i="16"/>
  <c r="D441" i="16"/>
  <c r="G441" i="16" s="1"/>
  <c r="F440" i="16"/>
  <c r="E440" i="16"/>
  <c r="D440" i="16"/>
  <c r="G440" i="16" s="1"/>
  <c r="F439" i="16"/>
  <c r="E439" i="16"/>
  <c r="D439" i="16"/>
  <c r="G439" i="16" s="1"/>
  <c r="F438" i="16"/>
  <c r="E438" i="16"/>
  <c r="D438" i="16"/>
  <c r="G438" i="16" s="1"/>
  <c r="F437" i="16"/>
  <c r="E437" i="16"/>
  <c r="D437" i="16"/>
  <c r="G437" i="16" s="1"/>
  <c r="F436" i="16"/>
  <c r="E436" i="16"/>
  <c r="D436" i="16"/>
  <c r="G436" i="16" s="1"/>
  <c r="F435" i="16"/>
  <c r="E435" i="16"/>
  <c r="D435" i="16"/>
  <c r="G435" i="16" s="1"/>
  <c r="F434" i="16"/>
  <c r="E434" i="16"/>
  <c r="D434" i="16"/>
  <c r="G434" i="16" s="1"/>
  <c r="F433" i="16"/>
  <c r="E433" i="16"/>
  <c r="D433" i="16"/>
  <c r="G433" i="16" s="1"/>
  <c r="F432" i="16"/>
  <c r="E432" i="16"/>
  <c r="D432" i="16"/>
  <c r="G432" i="16" s="1"/>
  <c r="F431" i="16"/>
  <c r="E431" i="16"/>
  <c r="D431" i="16"/>
  <c r="G431" i="16" s="1"/>
  <c r="F430" i="16"/>
  <c r="E430" i="16"/>
  <c r="D430" i="16"/>
  <c r="G430" i="16" s="1"/>
  <c r="F429" i="16"/>
  <c r="E429" i="16"/>
  <c r="D429" i="16"/>
  <c r="G429" i="16" s="1"/>
  <c r="F428" i="16"/>
  <c r="E428" i="16"/>
  <c r="D428" i="16"/>
  <c r="G428" i="16" s="1"/>
  <c r="F427" i="16"/>
  <c r="E427" i="16"/>
  <c r="D427" i="16"/>
  <c r="G427" i="16" s="1"/>
  <c r="F426" i="16"/>
  <c r="E426" i="16"/>
  <c r="D426" i="16"/>
  <c r="G426" i="16" s="1"/>
  <c r="F425" i="16"/>
  <c r="E425" i="16"/>
  <c r="D425" i="16"/>
  <c r="G425" i="16" s="1"/>
  <c r="F424" i="16"/>
  <c r="E424" i="16"/>
  <c r="D424" i="16"/>
  <c r="G424" i="16" s="1"/>
  <c r="F423" i="16"/>
  <c r="E423" i="16"/>
  <c r="D423" i="16"/>
  <c r="G423" i="16" s="1"/>
  <c r="F422" i="16"/>
  <c r="E422" i="16"/>
  <c r="D422" i="16"/>
  <c r="G422" i="16" s="1"/>
  <c r="F421" i="16"/>
  <c r="E421" i="16"/>
  <c r="D421" i="16"/>
  <c r="G421" i="16" s="1"/>
  <c r="F420" i="16"/>
  <c r="E420" i="16"/>
  <c r="D420" i="16"/>
  <c r="G420" i="16" s="1"/>
  <c r="F419" i="16"/>
  <c r="E419" i="16"/>
  <c r="D419" i="16"/>
  <c r="G419" i="16" s="1"/>
  <c r="F418" i="16"/>
  <c r="E418" i="16"/>
  <c r="D418" i="16"/>
  <c r="G418" i="16" s="1"/>
  <c r="F417" i="16"/>
  <c r="E417" i="16"/>
  <c r="D417" i="16"/>
  <c r="G417" i="16" s="1"/>
  <c r="F416" i="16"/>
  <c r="E416" i="16"/>
  <c r="D416" i="16"/>
  <c r="G416" i="16" s="1"/>
  <c r="F415" i="16"/>
  <c r="E415" i="16"/>
  <c r="D415" i="16"/>
  <c r="G415" i="16" s="1"/>
  <c r="F414" i="16"/>
  <c r="E414" i="16"/>
  <c r="D414" i="16"/>
  <c r="G414" i="16" s="1"/>
  <c r="F413" i="16"/>
  <c r="E413" i="16"/>
  <c r="D413" i="16"/>
  <c r="G413" i="16" s="1"/>
  <c r="F412" i="16"/>
  <c r="E412" i="16"/>
  <c r="D412" i="16"/>
  <c r="G412" i="16" s="1"/>
  <c r="F411" i="16"/>
  <c r="E411" i="16"/>
  <c r="D411" i="16"/>
  <c r="G411" i="16" s="1"/>
  <c r="F410" i="16"/>
  <c r="E410" i="16"/>
  <c r="D410" i="16"/>
  <c r="G410" i="16" s="1"/>
  <c r="F409" i="16"/>
  <c r="E409" i="16"/>
  <c r="D409" i="16"/>
  <c r="G409" i="16" s="1"/>
  <c r="F408" i="16"/>
  <c r="E408" i="16"/>
  <c r="D408" i="16"/>
  <c r="G408" i="16" s="1"/>
  <c r="F407" i="16"/>
  <c r="E407" i="16"/>
  <c r="D407" i="16"/>
  <c r="G407" i="16" s="1"/>
  <c r="F406" i="16"/>
  <c r="E406" i="16"/>
  <c r="D406" i="16"/>
  <c r="G406" i="16" s="1"/>
  <c r="F405" i="16"/>
  <c r="E405" i="16"/>
  <c r="D405" i="16"/>
  <c r="G405" i="16" s="1"/>
  <c r="F404" i="16"/>
  <c r="E404" i="16"/>
  <c r="D404" i="16"/>
  <c r="G404" i="16" s="1"/>
  <c r="F403" i="16"/>
  <c r="E403" i="16"/>
  <c r="D403" i="16"/>
  <c r="G403" i="16" s="1"/>
  <c r="F402" i="16"/>
  <c r="E402" i="16"/>
  <c r="D402" i="16"/>
  <c r="G402" i="16" s="1"/>
  <c r="F401" i="16"/>
  <c r="E401" i="16"/>
  <c r="D401" i="16"/>
  <c r="G401" i="16" s="1"/>
  <c r="F400" i="16"/>
  <c r="E400" i="16"/>
  <c r="D400" i="16"/>
  <c r="G400" i="16" s="1"/>
  <c r="F399" i="16"/>
  <c r="E399" i="16"/>
  <c r="D399" i="16"/>
  <c r="G399" i="16" s="1"/>
  <c r="F398" i="16"/>
  <c r="E398" i="16"/>
  <c r="D398" i="16"/>
  <c r="G398" i="16" s="1"/>
  <c r="F397" i="16"/>
  <c r="E397" i="16"/>
  <c r="D397" i="16"/>
  <c r="G397" i="16" s="1"/>
  <c r="F396" i="16"/>
  <c r="E396" i="16"/>
  <c r="D396" i="16"/>
  <c r="G396" i="16" s="1"/>
  <c r="F395" i="16"/>
  <c r="E395" i="16"/>
  <c r="D395" i="16"/>
  <c r="G395" i="16" s="1"/>
  <c r="F394" i="16"/>
  <c r="E394" i="16"/>
  <c r="D394" i="16"/>
  <c r="G394" i="16" s="1"/>
  <c r="F393" i="16"/>
  <c r="E393" i="16"/>
  <c r="D393" i="16"/>
  <c r="G393" i="16" s="1"/>
  <c r="F392" i="16"/>
  <c r="E392" i="16"/>
  <c r="D392" i="16"/>
  <c r="G392" i="16" s="1"/>
  <c r="F391" i="16"/>
  <c r="E391" i="16"/>
  <c r="D391" i="16"/>
  <c r="G391" i="16" s="1"/>
  <c r="F390" i="16"/>
  <c r="E390" i="16"/>
  <c r="D390" i="16"/>
  <c r="G390" i="16" s="1"/>
  <c r="F389" i="16"/>
  <c r="E389" i="16"/>
  <c r="D389" i="16"/>
  <c r="G389" i="16" s="1"/>
  <c r="F388" i="16"/>
  <c r="E388" i="16"/>
  <c r="D388" i="16"/>
  <c r="G388" i="16" s="1"/>
  <c r="F387" i="16"/>
  <c r="E387" i="16"/>
  <c r="D387" i="16"/>
  <c r="G387" i="16" s="1"/>
  <c r="F386" i="16"/>
  <c r="E386" i="16"/>
  <c r="D386" i="16"/>
  <c r="G386" i="16" s="1"/>
  <c r="F385" i="16"/>
  <c r="E385" i="16"/>
  <c r="D385" i="16"/>
  <c r="G385" i="16" s="1"/>
  <c r="F384" i="16"/>
  <c r="E384" i="16"/>
  <c r="D384" i="16"/>
  <c r="G384" i="16" s="1"/>
  <c r="F383" i="16"/>
  <c r="E383" i="16"/>
  <c r="D383" i="16"/>
  <c r="G383" i="16" s="1"/>
  <c r="F382" i="16"/>
  <c r="E382" i="16"/>
  <c r="D382" i="16"/>
  <c r="G382" i="16" s="1"/>
  <c r="F381" i="16"/>
  <c r="E381" i="16"/>
  <c r="D381" i="16"/>
  <c r="G381" i="16" s="1"/>
  <c r="F380" i="16"/>
  <c r="E380" i="16"/>
  <c r="D380" i="16"/>
  <c r="G380" i="16" s="1"/>
  <c r="F379" i="16"/>
  <c r="E379" i="16"/>
  <c r="D379" i="16"/>
  <c r="G379" i="16" s="1"/>
  <c r="F378" i="16"/>
  <c r="E378" i="16"/>
  <c r="D378" i="16"/>
  <c r="G378" i="16" s="1"/>
  <c r="F377" i="16"/>
  <c r="E377" i="16"/>
  <c r="D377" i="16"/>
  <c r="G377" i="16" s="1"/>
  <c r="F376" i="16"/>
  <c r="E376" i="16"/>
  <c r="D376" i="16"/>
  <c r="G376" i="16" s="1"/>
  <c r="F375" i="16"/>
  <c r="E375" i="16"/>
  <c r="D375" i="16"/>
  <c r="G375" i="16" s="1"/>
  <c r="F374" i="16"/>
  <c r="E374" i="16"/>
  <c r="D374" i="16"/>
  <c r="G374" i="16" s="1"/>
  <c r="F373" i="16"/>
  <c r="E373" i="16"/>
  <c r="D373" i="16"/>
  <c r="G373" i="16" s="1"/>
  <c r="F372" i="16"/>
  <c r="E372" i="16"/>
  <c r="D372" i="16"/>
  <c r="G372" i="16" s="1"/>
  <c r="F371" i="16"/>
  <c r="E371" i="16"/>
  <c r="D371" i="16"/>
  <c r="G371" i="16" s="1"/>
  <c r="F370" i="16"/>
  <c r="E370" i="16"/>
  <c r="D370" i="16"/>
  <c r="G370" i="16" s="1"/>
  <c r="F369" i="16"/>
  <c r="E369" i="16"/>
  <c r="D369" i="16"/>
  <c r="G369" i="16" s="1"/>
  <c r="F368" i="16"/>
  <c r="E368" i="16"/>
  <c r="D368" i="16"/>
  <c r="G368" i="16" s="1"/>
  <c r="F367" i="16"/>
  <c r="E367" i="16"/>
  <c r="D367" i="16"/>
  <c r="G367" i="16" s="1"/>
  <c r="F366" i="16"/>
  <c r="E366" i="16"/>
  <c r="D366" i="16"/>
  <c r="G366" i="16" s="1"/>
  <c r="F365" i="16"/>
  <c r="E365" i="16"/>
  <c r="D365" i="16"/>
  <c r="G365" i="16" s="1"/>
  <c r="F364" i="16"/>
  <c r="E364" i="16"/>
  <c r="D364" i="16"/>
  <c r="G364" i="16" s="1"/>
  <c r="F363" i="16"/>
  <c r="E363" i="16"/>
  <c r="D363" i="16"/>
  <c r="G363" i="16" s="1"/>
  <c r="F362" i="16"/>
  <c r="E362" i="16"/>
  <c r="D362" i="16"/>
  <c r="G362" i="16" s="1"/>
  <c r="F361" i="16"/>
  <c r="E361" i="16"/>
  <c r="D361" i="16"/>
  <c r="G361" i="16" s="1"/>
  <c r="F360" i="16"/>
  <c r="E360" i="16"/>
  <c r="D360" i="16"/>
  <c r="G360" i="16" s="1"/>
  <c r="F359" i="16"/>
  <c r="E359" i="16"/>
  <c r="D359" i="16"/>
  <c r="G359" i="16" s="1"/>
  <c r="F358" i="16"/>
  <c r="E358" i="16"/>
  <c r="D358" i="16"/>
  <c r="G358" i="16" s="1"/>
  <c r="F357" i="16"/>
  <c r="E357" i="16"/>
  <c r="D357" i="16"/>
  <c r="G357" i="16" s="1"/>
  <c r="F356" i="16"/>
  <c r="E356" i="16"/>
  <c r="D356" i="16"/>
  <c r="G356" i="16" s="1"/>
  <c r="F355" i="16"/>
  <c r="E355" i="16"/>
  <c r="D355" i="16"/>
  <c r="G355" i="16" s="1"/>
  <c r="F354" i="16"/>
  <c r="E354" i="16"/>
  <c r="D354" i="16"/>
  <c r="G354" i="16" s="1"/>
  <c r="F353" i="16"/>
  <c r="E353" i="16"/>
  <c r="D353" i="16"/>
  <c r="G353" i="16" s="1"/>
  <c r="F352" i="16"/>
  <c r="E352" i="16"/>
  <c r="D352" i="16"/>
  <c r="G352" i="16" s="1"/>
  <c r="F351" i="16"/>
  <c r="E351" i="16"/>
  <c r="D351" i="16"/>
  <c r="G351" i="16" s="1"/>
  <c r="F350" i="16"/>
  <c r="E350" i="16"/>
  <c r="D350" i="16"/>
  <c r="G350" i="16" s="1"/>
  <c r="F349" i="16"/>
  <c r="E349" i="16"/>
  <c r="D349" i="16"/>
  <c r="G349" i="16" s="1"/>
  <c r="F348" i="16"/>
  <c r="E348" i="16"/>
  <c r="D348" i="16"/>
  <c r="G348" i="16" s="1"/>
  <c r="F347" i="16"/>
  <c r="E347" i="16"/>
  <c r="D347" i="16"/>
  <c r="G347" i="16" s="1"/>
  <c r="F346" i="16"/>
  <c r="E346" i="16"/>
  <c r="D346" i="16"/>
  <c r="G346" i="16" s="1"/>
  <c r="F345" i="16"/>
  <c r="E345" i="16"/>
  <c r="D345" i="16"/>
  <c r="G345" i="16" s="1"/>
  <c r="F344" i="16"/>
  <c r="E344" i="16"/>
  <c r="D344" i="16"/>
  <c r="G344" i="16" s="1"/>
  <c r="F343" i="16"/>
  <c r="E343" i="16"/>
  <c r="D343" i="16"/>
  <c r="G343" i="16" s="1"/>
  <c r="F342" i="16"/>
  <c r="E342" i="16"/>
  <c r="D342" i="16"/>
  <c r="G342" i="16" s="1"/>
  <c r="F341" i="16"/>
  <c r="E341" i="16"/>
  <c r="D341" i="16"/>
  <c r="G341" i="16" s="1"/>
  <c r="F340" i="16"/>
  <c r="E340" i="16"/>
  <c r="D340" i="16"/>
  <c r="G340" i="16" s="1"/>
  <c r="F339" i="16"/>
  <c r="E339" i="16"/>
  <c r="D339" i="16"/>
  <c r="G339" i="16" s="1"/>
  <c r="F338" i="16"/>
  <c r="E338" i="16"/>
  <c r="D338" i="16"/>
  <c r="G338" i="16" s="1"/>
  <c r="F337" i="16"/>
  <c r="E337" i="16"/>
  <c r="D337" i="16"/>
  <c r="G337" i="16" s="1"/>
  <c r="F336" i="16"/>
  <c r="E336" i="16"/>
  <c r="D336" i="16"/>
  <c r="G336" i="16" s="1"/>
  <c r="F335" i="16"/>
  <c r="E335" i="16"/>
  <c r="D335" i="16"/>
  <c r="G335" i="16" s="1"/>
  <c r="F334" i="16"/>
  <c r="E334" i="16"/>
  <c r="D334" i="16"/>
  <c r="G334" i="16" s="1"/>
  <c r="F333" i="16"/>
  <c r="E333" i="16"/>
  <c r="D333" i="16"/>
  <c r="G333" i="16" s="1"/>
  <c r="F332" i="16"/>
  <c r="E332" i="16"/>
  <c r="D332" i="16"/>
  <c r="G332" i="16" s="1"/>
  <c r="F331" i="16"/>
  <c r="E331" i="16"/>
  <c r="D331" i="16"/>
  <c r="G331" i="16" s="1"/>
  <c r="F330" i="16"/>
  <c r="E330" i="16"/>
  <c r="D330" i="16"/>
  <c r="G330" i="16" s="1"/>
  <c r="F329" i="16"/>
  <c r="E329" i="16"/>
  <c r="D329" i="16"/>
  <c r="G329" i="16" s="1"/>
  <c r="F328" i="16"/>
  <c r="E328" i="16"/>
  <c r="D328" i="16"/>
  <c r="G328" i="16" s="1"/>
  <c r="F327" i="16"/>
  <c r="E327" i="16"/>
  <c r="D327" i="16"/>
  <c r="G327" i="16" s="1"/>
  <c r="F326" i="16"/>
  <c r="E326" i="16"/>
  <c r="D326" i="16"/>
  <c r="G326" i="16" s="1"/>
  <c r="F325" i="16"/>
  <c r="E325" i="16"/>
  <c r="D325" i="16"/>
  <c r="G325" i="16" s="1"/>
  <c r="F324" i="16"/>
  <c r="E324" i="16"/>
  <c r="D324" i="16"/>
  <c r="G324" i="16" s="1"/>
  <c r="F323" i="16"/>
  <c r="E323" i="16"/>
  <c r="D323" i="16"/>
  <c r="G323" i="16" s="1"/>
  <c r="F322" i="16"/>
  <c r="E322" i="16"/>
  <c r="D322" i="16"/>
  <c r="G322" i="16" s="1"/>
  <c r="F321" i="16"/>
  <c r="E321" i="16"/>
  <c r="D321" i="16"/>
  <c r="G321" i="16" s="1"/>
  <c r="F320" i="16"/>
  <c r="E320" i="16"/>
  <c r="D320" i="16"/>
  <c r="G320" i="16" s="1"/>
  <c r="F319" i="16"/>
  <c r="E319" i="16"/>
  <c r="D319" i="16"/>
  <c r="G319" i="16" s="1"/>
  <c r="F318" i="16"/>
  <c r="E318" i="16"/>
  <c r="D318" i="16"/>
  <c r="G318" i="16" s="1"/>
  <c r="F317" i="16"/>
  <c r="E317" i="16"/>
  <c r="D317" i="16"/>
  <c r="G317" i="16" s="1"/>
  <c r="F316" i="16"/>
  <c r="E316" i="16"/>
  <c r="D316" i="16"/>
  <c r="G316" i="16" s="1"/>
  <c r="F315" i="16"/>
  <c r="E315" i="16"/>
  <c r="D315" i="16"/>
  <c r="G315" i="16" s="1"/>
  <c r="F314" i="16"/>
  <c r="E314" i="16"/>
  <c r="D314" i="16"/>
  <c r="G314" i="16" s="1"/>
  <c r="F313" i="16"/>
  <c r="E313" i="16"/>
  <c r="D313" i="16"/>
  <c r="G313" i="16" s="1"/>
  <c r="F312" i="16"/>
  <c r="E312" i="16"/>
  <c r="D312" i="16"/>
  <c r="G312" i="16" s="1"/>
  <c r="F311" i="16"/>
  <c r="E311" i="16"/>
  <c r="D311" i="16"/>
  <c r="G311" i="16" s="1"/>
  <c r="F310" i="16"/>
  <c r="E310" i="16"/>
  <c r="D310" i="16"/>
  <c r="G310" i="16" s="1"/>
  <c r="F309" i="16"/>
  <c r="E309" i="16"/>
  <c r="D309" i="16"/>
  <c r="G309" i="16" s="1"/>
  <c r="F308" i="16"/>
  <c r="E308" i="16"/>
  <c r="D308" i="16"/>
  <c r="G308" i="16" s="1"/>
  <c r="F307" i="16"/>
  <c r="E307" i="16"/>
  <c r="D307" i="16"/>
  <c r="G307" i="16" s="1"/>
  <c r="F306" i="16"/>
  <c r="E306" i="16"/>
  <c r="D306" i="16"/>
  <c r="G306" i="16" s="1"/>
  <c r="F305" i="16"/>
  <c r="E305" i="16"/>
  <c r="D305" i="16"/>
  <c r="G305" i="16" s="1"/>
  <c r="F304" i="16"/>
  <c r="E304" i="16"/>
  <c r="D304" i="16"/>
  <c r="G304" i="16" s="1"/>
  <c r="F303" i="16"/>
  <c r="E303" i="16"/>
  <c r="D303" i="16"/>
  <c r="G303" i="16" s="1"/>
  <c r="F302" i="16"/>
  <c r="E302" i="16"/>
  <c r="D302" i="16"/>
  <c r="G302" i="16" s="1"/>
  <c r="F301" i="16"/>
  <c r="E301" i="16"/>
  <c r="D301" i="16"/>
  <c r="G301" i="16" s="1"/>
  <c r="F300" i="16"/>
  <c r="E300" i="16"/>
  <c r="D300" i="16"/>
  <c r="G300" i="16" s="1"/>
  <c r="F299" i="16"/>
  <c r="E299" i="16"/>
  <c r="D299" i="16"/>
  <c r="G299" i="16" s="1"/>
  <c r="F298" i="16"/>
  <c r="E298" i="16"/>
  <c r="D298" i="16"/>
  <c r="G298" i="16" s="1"/>
  <c r="F297" i="16"/>
  <c r="E297" i="16"/>
  <c r="D297" i="16"/>
  <c r="G297" i="16" s="1"/>
  <c r="F296" i="16"/>
  <c r="E296" i="16"/>
  <c r="D296" i="16"/>
  <c r="G296" i="16" s="1"/>
  <c r="F295" i="16"/>
  <c r="E295" i="16"/>
  <c r="D295" i="16"/>
  <c r="G295" i="16" s="1"/>
  <c r="F294" i="16"/>
  <c r="E294" i="16"/>
  <c r="D294" i="16"/>
  <c r="G294" i="16" s="1"/>
  <c r="F293" i="16"/>
  <c r="E293" i="16"/>
  <c r="D293" i="16"/>
  <c r="G293" i="16" s="1"/>
  <c r="F292" i="16"/>
  <c r="E292" i="16"/>
  <c r="D292" i="16"/>
  <c r="G292" i="16" s="1"/>
  <c r="F291" i="16"/>
  <c r="E291" i="16"/>
  <c r="D291" i="16"/>
  <c r="G291" i="16" s="1"/>
  <c r="F290" i="16"/>
  <c r="E290" i="16"/>
  <c r="D290" i="16"/>
  <c r="G290" i="16" s="1"/>
  <c r="F289" i="16"/>
  <c r="E289" i="16"/>
  <c r="D289" i="16"/>
  <c r="G289" i="16" s="1"/>
  <c r="F288" i="16"/>
  <c r="E288" i="16"/>
  <c r="D288" i="16"/>
  <c r="G288" i="16" s="1"/>
  <c r="F287" i="16"/>
  <c r="E287" i="16"/>
  <c r="D287" i="16"/>
  <c r="G287" i="16" s="1"/>
  <c r="F286" i="16"/>
  <c r="E286" i="16"/>
  <c r="D286" i="16"/>
  <c r="G286" i="16" s="1"/>
  <c r="F285" i="16"/>
  <c r="E285" i="16"/>
  <c r="D285" i="16"/>
  <c r="G285" i="16" s="1"/>
  <c r="F284" i="16"/>
  <c r="E284" i="16"/>
  <c r="D284" i="16"/>
  <c r="G284" i="16" s="1"/>
  <c r="F283" i="16"/>
  <c r="E283" i="16"/>
  <c r="D283" i="16"/>
  <c r="G283" i="16" s="1"/>
  <c r="F282" i="16"/>
  <c r="E282" i="16"/>
  <c r="D282" i="16"/>
  <c r="G282" i="16" s="1"/>
  <c r="F281" i="16"/>
  <c r="E281" i="16"/>
  <c r="D281" i="16"/>
  <c r="G281" i="16" s="1"/>
  <c r="F280" i="16"/>
  <c r="E280" i="16"/>
  <c r="D280" i="16"/>
  <c r="G280" i="16" s="1"/>
  <c r="F279" i="16"/>
  <c r="E279" i="16"/>
  <c r="D279" i="16"/>
  <c r="G279" i="16" s="1"/>
  <c r="F278" i="16"/>
  <c r="E278" i="16"/>
  <c r="D278" i="16"/>
  <c r="G278" i="16" s="1"/>
  <c r="F277" i="16"/>
  <c r="E277" i="16"/>
  <c r="D277" i="16"/>
  <c r="G277" i="16" s="1"/>
  <c r="F276" i="16"/>
  <c r="E276" i="16"/>
  <c r="D276" i="16"/>
  <c r="G276" i="16" s="1"/>
  <c r="F275" i="16"/>
  <c r="E275" i="16"/>
  <c r="D275" i="16"/>
  <c r="G275" i="16" s="1"/>
  <c r="F274" i="16"/>
  <c r="E274" i="16"/>
  <c r="D274" i="16"/>
  <c r="G274" i="16" s="1"/>
  <c r="F273" i="16"/>
  <c r="E273" i="16"/>
  <c r="D273" i="16"/>
  <c r="G273" i="16" s="1"/>
  <c r="F272" i="16"/>
  <c r="E272" i="16"/>
  <c r="D272" i="16"/>
  <c r="G272" i="16" s="1"/>
  <c r="F271" i="16"/>
  <c r="E271" i="16"/>
  <c r="D271" i="16"/>
  <c r="G271" i="16" s="1"/>
  <c r="F270" i="16"/>
  <c r="E270" i="16"/>
  <c r="D270" i="16"/>
  <c r="G270" i="16" s="1"/>
  <c r="F269" i="16"/>
  <c r="E269" i="16"/>
  <c r="D269" i="16"/>
  <c r="G269" i="16" s="1"/>
  <c r="F268" i="16"/>
  <c r="E268" i="16"/>
  <c r="D268" i="16"/>
  <c r="G268" i="16" s="1"/>
  <c r="F267" i="16"/>
  <c r="E267" i="16"/>
  <c r="D267" i="16"/>
  <c r="G267" i="16" s="1"/>
  <c r="F266" i="16"/>
  <c r="E266" i="16"/>
  <c r="D266" i="16"/>
  <c r="G266" i="16" s="1"/>
  <c r="F265" i="16"/>
  <c r="E265" i="16"/>
  <c r="D265" i="16"/>
  <c r="G265" i="16" s="1"/>
  <c r="F264" i="16"/>
  <c r="E264" i="16"/>
  <c r="D264" i="16"/>
  <c r="G264" i="16" s="1"/>
  <c r="F263" i="16"/>
  <c r="E263" i="16"/>
  <c r="D263" i="16"/>
  <c r="G263" i="16" s="1"/>
  <c r="F262" i="16"/>
  <c r="E262" i="16"/>
  <c r="D262" i="16"/>
  <c r="G262" i="16" s="1"/>
  <c r="F261" i="16"/>
  <c r="E261" i="16"/>
  <c r="D261" i="16"/>
  <c r="G261" i="16" s="1"/>
  <c r="F260" i="16"/>
  <c r="E260" i="16"/>
  <c r="D260" i="16"/>
  <c r="G260" i="16" s="1"/>
  <c r="F259" i="16"/>
  <c r="E259" i="16"/>
  <c r="D259" i="16"/>
  <c r="G259" i="16" s="1"/>
  <c r="F258" i="16"/>
  <c r="E258" i="16"/>
  <c r="D258" i="16"/>
  <c r="G258" i="16" s="1"/>
  <c r="F257" i="16"/>
  <c r="E257" i="16"/>
  <c r="D257" i="16"/>
  <c r="G257" i="16" s="1"/>
  <c r="F256" i="16"/>
  <c r="E256" i="16"/>
  <c r="D256" i="16"/>
  <c r="G256" i="16" s="1"/>
  <c r="F255" i="16"/>
  <c r="E255" i="16"/>
  <c r="D255" i="16"/>
  <c r="G255" i="16" s="1"/>
  <c r="F254" i="16"/>
  <c r="E254" i="16"/>
  <c r="D254" i="16"/>
  <c r="G254" i="16" s="1"/>
  <c r="F253" i="16"/>
  <c r="E253" i="16"/>
  <c r="D253" i="16"/>
  <c r="G253" i="16" s="1"/>
  <c r="F252" i="16"/>
  <c r="E252" i="16"/>
  <c r="D252" i="16"/>
  <c r="G252" i="16" s="1"/>
  <c r="F251" i="16"/>
  <c r="E251" i="16"/>
  <c r="D251" i="16"/>
  <c r="G251" i="16" s="1"/>
  <c r="F250" i="16"/>
  <c r="E250" i="16"/>
  <c r="D250" i="16"/>
  <c r="G250" i="16" s="1"/>
  <c r="F249" i="16"/>
  <c r="E249" i="16"/>
  <c r="D249" i="16"/>
  <c r="G249" i="16" s="1"/>
  <c r="F248" i="16"/>
  <c r="E248" i="16"/>
  <c r="D248" i="16"/>
  <c r="G248" i="16" s="1"/>
  <c r="F247" i="16"/>
  <c r="E247" i="16"/>
  <c r="D247" i="16"/>
  <c r="G247" i="16" s="1"/>
  <c r="F246" i="16"/>
  <c r="E246" i="16"/>
  <c r="D246" i="16"/>
  <c r="G246" i="16" s="1"/>
  <c r="F245" i="16"/>
  <c r="E245" i="16"/>
  <c r="D245" i="16"/>
  <c r="G245" i="16" s="1"/>
  <c r="F244" i="16"/>
  <c r="E244" i="16"/>
  <c r="D244" i="16"/>
  <c r="G244" i="16" s="1"/>
  <c r="F243" i="16"/>
  <c r="E243" i="16"/>
  <c r="D243" i="16"/>
  <c r="G243" i="16" s="1"/>
  <c r="F242" i="16"/>
  <c r="E242" i="16"/>
  <c r="D242" i="16"/>
  <c r="G242" i="16" s="1"/>
  <c r="F241" i="16"/>
  <c r="E241" i="16"/>
  <c r="D241" i="16"/>
  <c r="G241" i="16" s="1"/>
  <c r="F240" i="16"/>
  <c r="E240" i="16"/>
  <c r="D240" i="16"/>
  <c r="G240" i="16" s="1"/>
  <c r="F239" i="16"/>
  <c r="E239" i="16"/>
  <c r="D239" i="16"/>
  <c r="G239" i="16" s="1"/>
  <c r="F238" i="16"/>
  <c r="E238" i="16"/>
  <c r="D238" i="16"/>
  <c r="G238" i="16" s="1"/>
  <c r="F237" i="16"/>
  <c r="E237" i="16"/>
  <c r="D237" i="16"/>
  <c r="G237" i="16" s="1"/>
  <c r="F236" i="16"/>
  <c r="E236" i="16"/>
  <c r="D236" i="16"/>
  <c r="G236" i="16" s="1"/>
  <c r="F235" i="16"/>
  <c r="E235" i="16"/>
  <c r="D235" i="16"/>
  <c r="G235" i="16" s="1"/>
  <c r="F234" i="16"/>
  <c r="E234" i="16"/>
  <c r="D234" i="16"/>
  <c r="G234" i="16" s="1"/>
  <c r="F233" i="16"/>
  <c r="E233" i="16"/>
  <c r="D233" i="16"/>
  <c r="G233" i="16" s="1"/>
  <c r="F232" i="16"/>
  <c r="E232" i="16"/>
  <c r="D232" i="16"/>
  <c r="G232" i="16" s="1"/>
  <c r="F231" i="16"/>
  <c r="E231" i="16"/>
  <c r="D231" i="16"/>
  <c r="G231" i="16" s="1"/>
  <c r="F230" i="16"/>
  <c r="E230" i="16"/>
  <c r="D230" i="16"/>
  <c r="G230" i="16" s="1"/>
  <c r="F229" i="16"/>
  <c r="E229" i="16"/>
  <c r="D229" i="16"/>
  <c r="G229" i="16" s="1"/>
  <c r="F228" i="16"/>
  <c r="E228" i="16"/>
  <c r="D228" i="16"/>
  <c r="G228" i="16" s="1"/>
  <c r="F227" i="16"/>
  <c r="E227" i="16"/>
  <c r="D227" i="16"/>
  <c r="G227" i="16" s="1"/>
  <c r="F226" i="16"/>
  <c r="E226" i="16"/>
  <c r="D226" i="16"/>
  <c r="G226" i="16" s="1"/>
  <c r="F225" i="16"/>
  <c r="E225" i="16"/>
  <c r="D225" i="16"/>
  <c r="G225" i="16" s="1"/>
  <c r="F224" i="16"/>
  <c r="E224" i="16"/>
  <c r="D224" i="16"/>
  <c r="G224" i="16" s="1"/>
  <c r="F223" i="16"/>
  <c r="E223" i="16"/>
  <c r="D223" i="16"/>
  <c r="G223" i="16" s="1"/>
  <c r="F222" i="16"/>
  <c r="E222" i="16"/>
  <c r="D222" i="16"/>
  <c r="G222" i="16" s="1"/>
  <c r="F221" i="16"/>
  <c r="E221" i="16"/>
  <c r="D221" i="16"/>
  <c r="G221" i="16" s="1"/>
  <c r="F220" i="16"/>
  <c r="E220" i="16"/>
  <c r="D220" i="16"/>
  <c r="G220" i="16" s="1"/>
  <c r="F219" i="16"/>
  <c r="E219" i="16"/>
  <c r="D219" i="16"/>
  <c r="G219" i="16" s="1"/>
  <c r="F218" i="16"/>
  <c r="E218" i="16"/>
  <c r="D218" i="16"/>
  <c r="G218" i="16" s="1"/>
  <c r="F217" i="16"/>
  <c r="E217" i="16"/>
  <c r="D217" i="16"/>
  <c r="G217" i="16" s="1"/>
  <c r="F216" i="16"/>
  <c r="E216" i="16"/>
  <c r="D216" i="16"/>
  <c r="G216" i="16" s="1"/>
  <c r="F215" i="16"/>
  <c r="E215" i="16"/>
  <c r="D215" i="16"/>
  <c r="G215" i="16" s="1"/>
  <c r="F214" i="16"/>
  <c r="E214" i="16"/>
  <c r="D214" i="16"/>
  <c r="G214" i="16" s="1"/>
  <c r="F213" i="16"/>
  <c r="E213" i="16"/>
  <c r="D213" i="16"/>
  <c r="G213" i="16" s="1"/>
  <c r="F212" i="16"/>
  <c r="E212" i="16"/>
  <c r="D212" i="16"/>
  <c r="G212" i="16" s="1"/>
  <c r="F211" i="16"/>
  <c r="E211" i="16"/>
  <c r="D211" i="16"/>
  <c r="G211" i="16" s="1"/>
  <c r="F210" i="16"/>
  <c r="E210" i="16"/>
  <c r="D210" i="16"/>
  <c r="G210" i="16" s="1"/>
  <c r="F209" i="16"/>
  <c r="E209" i="16"/>
  <c r="D209" i="16"/>
  <c r="G209" i="16" s="1"/>
  <c r="F208" i="16"/>
  <c r="E208" i="16"/>
  <c r="D208" i="16"/>
  <c r="G208" i="16" s="1"/>
  <c r="F207" i="16"/>
  <c r="E207" i="16"/>
  <c r="D207" i="16"/>
  <c r="G207" i="16" s="1"/>
  <c r="F206" i="16"/>
  <c r="E206" i="16"/>
  <c r="D206" i="16"/>
  <c r="G206" i="16" s="1"/>
  <c r="F205" i="16"/>
  <c r="E205" i="16"/>
  <c r="D205" i="16"/>
  <c r="G205" i="16" s="1"/>
  <c r="F204" i="16"/>
  <c r="E204" i="16"/>
  <c r="D204" i="16"/>
  <c r="G204" i="16" s="1"/>
  <c r="F203" i="16"/>
  <c r="E203" i="16"/>
  <c r="D203" i="16"/>
  <c r="G203" i="16" s="1"/>
  <c r="F202" i="16"/>
  <c r="E202" i="16"/>
  <c r="D202" i="16"/>
  <c r="G202" i="16" s="1"/>
  <c r="F201" i="16"/>
  <c r="E201" i="16"/>
  <c r="D201" i="16"/>
  <c r="G201" i="16" s="1"/>
  <c r="F200" i="16"/>
  <c r="E200" i="16"/>
  <c r="D200" i="16"/>
  <c r="G200" i="16" s="1"/>
  <c r="F199" i="16"/>
  <c r="E199" i="16"/>
  <c r="D199" i="16"/>
  <c r="G199" i="16" s="1"/>
  <c r="F198" i="16"/>
  <c r="E198" i="16"/>
  <c r="D198" i="16"/>
  <c r="G198" i="16" s="1"/>
  <c r="F197" i="16"/>
  <c r="E197" i="16"/>
  <c r="D197" i="16"/>
  <c r="G197" i="16" s="1"/>
  <c r="F196" i="16"/>
  <c r="E196" i="16"/>
  <c r="D196" i="16"/>
  <c r="G196" i="16" s="1"/>
  <c r="F195" i="16"/>
  <c r="E195" i="16"/>
  <c r="D195" i="16"/>
  <c r="G195" i="16" s="1"/>
  <c r="F194" i="16"/>
  <c r="E194" i="16"/>
  <c r="D194" i="16"/>
  <c r="G194" i="16" s="1"/>
  <c r="F193" i="16"/>
  <c r="E193" i="16"/>
  <c r="D193" i="16"/>
  <c r="G193" i="16" s="1"/>
  <c r="F192" i="16"/>
  <c r="E192" i="16"/>
  <c r="D192" i="16"/>
  <c r="G192" i="16" s="1"/>
  <c r="F191" i="16"/>
  <c r="E191" i="16"/>
  <c r="D191" i="16"/>
  <c r="G191" i="16" s="1"/>
  <c r="F190" i="16"/>
  <c r="E190" i="16"/>
  <c r="D190" i="16"/>
  <c r="G190" i="16" s="1"/>
  <c r="F189" i="16"/>
  <c r="E189" i="16"/>
  <c r="D189" i="16"/>
  <c r="G189" i="16" s="1"/>
  <c r="F188" i="16"/>
  <c r="E188" i="16"/>
  <c r="D188" i="16"/>
  <c r="G188" i="16" s="1"/>
  <c r="F187" i="16"/>
  <c r="E187" i="16"/>
  <c r="D187" i="16"/>
  <c r="G187" i="16" s="1"/>
  <c r="F186" i="16"/>
  <c r="E186" i="16"/>
  <c r="D186" i="16"/>
  <c r="G186" i="16" s="1"/>
  <c r="F185" i="16"/>
  <c r="E185" i="16"/>
  <c r="D185" i="16"/>
  <c r="G185" i="16" s="1"/>
  <c r="F184" i="16"/>
  <c r="E184" i="16"/>
  <c r="D184" i="16"/>
  <c r="G184" i="16" s="1"/>
  <c r="F183" i="16"/>
  <c r="E183" i="16"/>
  <c r="D183" i="16"/>
  <c r="G183" i="16" s="1"/>
  <c r="F182" i="16"/>
  <c r="E182" i="16"/>
  <c r="D182" i="16"/>
  <c r="G182" i="16" s="1"/>
  <c r="F181" i="16"/>
  <c r="E181" i="16"/>
  <c r="D181" i="16"/>
  <c r="G181" i="16" s="1"/>
  <c r="F180" i="16"/>
  <c r="E180" i="16"/>
  <c r="D180" i="16"/>
  <c r="G180" i="16" s="1"/>
  <c r="F179" i="16"/>
  <c r="E179" i="16"/>
  <c r="D179" i="16"/>
  <c r="G179" i="16" s="1"/>
  <c r="F178" i="16"/>
  <c r="E178" i="16"/>
  <c r="D178" i="16"/>
  <c r="G178" i="16" s="1"/>
  <c r="F177" i="16"/>
  <c r="E177" i="16"/>
  <c r="D177" i="16"/>
  <c r="G177" i="16" s="1"/>
  <c r="F176" i="16"/>
  <c r="E176" i="16"/>
  <c r="D176" i="16"/>
  <c r="G176" i="16" s="1"/>
  <c r="F175" i="16"/>
  <c r="E175" i="16"/>
  <c r="D175" i="16"/>
  <c r="G175" i="16" s="1"/>
  <c r="F174" i="16"/>
  <c r="E174" i="16"/>
  <c r="D174" i="16"/>
  <c r="G174" i="16" s="1"/>
  <c r="F173" i="16"/>
  <c r="E173" i="16"/>
  <c r="D173" i="16"/>
  <c r="G173" i="16" s="1"/>
  <c r="F172" i="16"/>
  <c r="E172" i="16"/>
  <c r="D172" i="16"/>
  <c r="G172" i="16" s="1"/>
  <c r="F171" i="16"/>
  <c r="E171" i="16"/>
  <c r="D171" i="16"/>
  <c r="G171" i="16" s="1"/>
  <c r="F170" i="16"/>
  <c r="E170" i="16"/>
  <c r="D170" i="16"/>
  <c r="G170" i="16" s="1"/>
  <c r="F169" i="16"/>
  <c r="E169" i="16"/>
  <c r="D169" i="16"/>
  <c r="G169" i="16" s="1"/>
  <c r="F168" i="16"/>
  <c r="E168" i="16"/>
  <c r="D168" i="16"/>
  <c r="G168" i="16" s="1"/>
  <c r="F167" i="16"/>
  <c r="E167" i="16"/>
  <c r="D167" i="16"/>
  <c r="G167" i="16" s="1"/>
  <c r="F166" i="16"/>
  <c r="E166" i="16"/>
  <c r="D166" i="16"/>
  <c r="G166" i="16" s="1"/>
  <c r="F165" i="16"/>
  <c r="E165" i="16"/>
  <c r="D165" i="16"/>
  <c r="G165" i="16" s="1"/>
  <c r="F164" i="16"/>
  <c r="E164" i="16"/>
  <c r="D164" i="16"/>
  <c r="G164" i="16" s="1"/>
  <c r="F163" i="16"/>
  <c r="E163" i="16"/>
  <c r="D163" i="16"/>
  <c r="G163" i="16" s="1"/>
  <c r="F162" i="16"/>
  <c r="E162" i="16"/>
  <c r="D162" i="16"/>
  <c r="G162" i="16" s="1"/>
  <c r="F161" i="16"/>
  <c r="E161" i="16"/>
  <c r="D161" i="16"/>
  <c r="G161" i="16" s="1"/>
  <c r="F160" i="16"/>
  <c r="E160" i="16"/>
  <c r="D160" i="16"/>
  <c r="G160" i="16" s="1"/>
  <c r="F159" i="16"/>
  <c r="E159" i="16"/>
  <c r="D159" i="16"/>
  <c r="G159" i="16" s="1"/>
  <c r="F158" i="16"/>
  <c r="E158" i="16"/>
  <c r="D158" i="16"/>
  <c r="G158" i="16" s="1"/>
  <c r="F157" i="16"/>
  <c r="E157" i="16"/>
  <c r="D157" i="16"/>
  <c r="G157" i="16" s="1"/>
  <c r="F156" i="16"/>
  <c r="E156" i="16"/>
  <c r="D156" i="16"/>
  <c r="G156" i="16" s="1"/>
  <c r="F155" i="16"/>
  <c r="E155" i="16"/>
  <c r="D155" i="16"/>
  <c r="G155" i="16" s="1"/>
  <c r="F154" i="16"/>
  <c r="E154" i="16"/>
  <c r="D154" i="16"/>
  <c r="G154" i="16" s="1"/>
  <c r="F153" i="16"/>
  <c r="E153" i="16"/>
  <c r="D153" i="16"/>
  <c r="G153" i="16" s="1"/>
  <c r="F152" i="16"/>
  <c r="E152" i="16"/>
  <c r="D152" i="16"/>
  <c r="G152" i="16" s="1"/>
  <c r="F151" i="16"/>
  <c r="E151" i="16"/>
  <c r="D151" i="16"/>
  <c r="G151" i="16" s="1"/>
  <c r="F150" i="16"/>
  <c r="E150" i="16"/>
  <c r="D150" i="16"/>
  <c r="G150" i="16" s="1"/>
  <c r="F149" i="16"/>
  <c r="E149" i="16"/>
  <c r="D149" i="16"/>
  <c r="G149" i="16" s="1"/>
  <c r="F148" i="16"/>
  <c r="E148" i="16"/>
  <c r="D148" i="16"/>
  <c r="G148" i="16" s="1"/>
  <c r="F147" i="16"/>
  <c r="E147" i="16"/>
  <c r="D147" i="16"/>
  <c r="G147" i="16" s="1"/>
  <c r="F146" i="16"/>
  <c r="E146" i="16"/>
  <c r="D146" i="16"/>
  <c r="G146" i="16" s="1"/>
  <c r="F145" i="16"/>
  <c r="E145" i="16"/>
  <c r="D145" i="16"/>
  <c r="G145" i="16" s="1"/>
  <c r="F144" i="16"/>
  <c r="E144" i="16"/>
  <c r="D144" i="16"/>
  <c r="G144" i="16" s="1"/>
  <c r="F143" i="16"/>
  <c r="E143" i="16"/>
  <c r="D143" i="16"/>
  <c r="G143" i="16" s="1"/>
  <c r="F142" i="16"/>
  <c r="E142" i="16"/>
  <c r="D142" i="16"/>
  <c r="G142" i="16" s="1"/>
  <c r="F141" i="16"/>
  <c r="E141" i="16"/>
  <c r="D141" i="16"/>
  <c r="G141" i="16" s="1"/>
  <c r="F140" i="16"/>
  <c r="E140" i="16"/>
  <c r="D140" i="16"/>
  <c r="G140" i="16" s="1"/>
  <c r="F139" i="16"/>
  <c r="E139" i="16"/>
  <c r="D139" i="16"/>
  <c r="G139" i="16" s="1"/>
  <c r="F138" i="16"/>
  <c r="E138" i="16"/>
  <c r="D138" i="16"/>
  <c r="G138" i="16" s="1"/>
  <c r="F137" i="16"/>
  <c r="E137" i="16"/>
  <c r="D137" i="16"/>
  <c r="G137" i="16" s="1"/>
  <c r="F136" i="16"/>
  <c r="E136" i="16"/>
  <c r="D136" i="16"/>
  <c r="G136" i="16" s="1"/>
  <c r="F135" i="16"/>
  <c r="E135" i="16"/>
  <c r="D135" i="16"/>
  <c r="G135" i="16" s="1"/>
  <c r="F134" i="16"/>
  <c r="E134" i="16"/>
  <c r="D134" i="16"/>
  <c r="G134" i="16" s="1"/>
  <c r="F133" i="16"/>
  <c r="E133" i="16"/>
  <c r="D133" i="16"/>
  <c r="G133" i="16" s="1"/>
  <c r="F132" i="16"/>
  <c r="E132" i="16"/>
  <c r="D132" i="16"/>
  <c r="G132" i="16" s="1"/>
  <c r="F131" i="16"/>
  <c r="E131" i="16"/>
  <c r="D131" i="16"/>
  <c r="G131" i="16" s="1"/>
  <c r="F130" i="16"/>
  <c r="E130" i="16"/>
  <c r="D130" i="16"/>
  <c r="G130" i="16" s="1"/>
  <c r="F129" i="16"/>
  <c r="E129" i="16"/>
  <c r="D129" i="16"/>
  <c r="G129" i="16" s="1"/>
  <c r="F128" i="16"/>
  <c r="E128" i="16"/>
  <c r="D128" i="16"/>
  <c r="G128" i="16" s="1"/>
  <c r="F127" i="16"/>
  <c r="E127" i="16"/>
  <c r="D127" i="16"/>
  <c r="G127" i="16" s="1"/>
  <c r="F126" i="16"/>
  <c r="E126" i="16"/>
  <c r="D126" i="16"/>
  <c r="G126" i="16" s="1"/>
  <c r="F125" i="16"/>
  <c r="E125" i="16"/>
  <c r="D125" i="16"/>
  <c r="G125" i="16" s="1"/>
  <c r="F124" i="16"/>
  <c r="E124" i="16"/>
  <c r="D124" i="16"/>
  <c r="G124" i="16" s="1"/>
  <c r="F123" i="16"/>
  <c r="E123" i="16"/>
  <c r="D123" i="16"/>
  <c r="G123" i="16" s="1"/>
  <c r="F122" i="16"/>
  <c r="E122" i="16"/>
  <c r="D122" i="16"/>
  <c r="G122" i="16" s="1"/>
  <c r="F121" i="16"/>
  <c r="E121" i="16"/>
  <c r="D121" i="16"/>
  <c r="G121" i="16" s="1"/>
  <c r="F120" i="16"/>
  <c r="E120" i="16"/>
  <c r="D120" i="16"/>
  <c r="G120" i="16" s="1"/>
  <c r="F119" i="16"/>
  <c r="E119" i="16"/>
  <c r="D119" i="16"/>
  <c r="G119" i="16" s="1"/>
  <c r="F118" i="16"/>
  <c r="E118" i="16"/>
  <c r="D118" i="16"/>
  <c r="G118" i="16" s="1"/>
  <c r="F117" i="16"/>
  <c r="E117" i="16"/>
  <c r="D117" i="16"/>
  <c r="G117" i="16" s="1"/>
  <c r="F116" i="16"/>
  <c r="E116" i="16"/>
  <c r="D116" i="16"/>
  <c r="G116" i="16" s="1"/>
  <c r="F115" i="16"/>
  <c r="E115" i="16"/>
  <c r="D115" i="16"/>
  <c r="G115" i="16" s="1"/>
  <c r="F114" i="16"/>
  <c r="E114" i="16"/>
  <c r="D114" i="16"/>
  <c r="G114" i="16" s="1"/>
  <c r="F113" i="16"/>
  <c r="E113" i="16"/>
  <c r="D113" i="16"/>
  <c r="G113" i="16" s="1"/>
  <c r="F112" i="16"/>
  <c r="E112" i="16"/>
  <c r="D112" i="16"/>
  <c r="G112" i="16" s="1"/>
  <c r="F111" i="16"/>
  <c r="E111" i="16"/>
  <c r="D111" i="16"/>
  <c r="G111" i="16" s="1"/>
  <c r="F110" i="16"/>
  <c r="E110" i="16"/>
  <c r="D110" i="16"/>
  <c r="G110" i="16" s="1"/>
  <c r="F109" i="16"/>
  <c r="E109" i="16"/>
  <c r="D109" i="16"/>
  <c r="G109" i="16" s="1"/>
  <c r="F108" i="16"/>
  <c r="E108" i="16"/>
  <c r="D108" i="16"/>
  <c r="G108" i="16" s="1"/>
  <c r="F107" i="16"/>
  <c r="E107" i="16"/>
  <c r="D107" i="16"/>
  <c r="G107" i="16" s="1"/>
  <c r="F106" i="16"/>
  <c r="E106" i="16"/>
  <c r="D106" i="16"/>
  <c r="G106" i="16" s="1"/>
  <c r="F105" i="16"/>
  <c r="E105" i="16"/>
  <c r="D105" i="16"/>
  <c r="G105" i="16" s="1"/>
  <c r="F104" i="16"/>
  <c r="E104" i="16"/>
  <c r="D104" i="16"/>
  <c r="G104" i="16" s="1"/>
  <c r="F103" i="16"/>
  <c r="E103" i="16"/>
  <c r="D103" i="16"/>
  <c r="G103" i="16" s="1"/>
  <c r="F102" i="16"/>
  <c r="E102" i="16"/>
  <c r="D102" i="16"/>
  <c r="G102" i="16" s="1"/>
  <c r="F101" i="16"/>
  <c r="E101" i="16"/>
  <c r="D101" i="16"/>
  <c r="G101" i="16" s="1"/>
  <c r="F100" i="16"/>
  <c r="E100" i="16"/>
  <c r="D100" i="16"/>
  <c r="G100" i="16" s="1"/>
  <c r="S99" i="16"/>
  <c r="L99" i="16"/>
  <c r="M99" i="16" s="1"/>
  <c r="Q99" i="16" s="1"/>
  <c r="F99" i="16"/>
  <c r="E99" i="16"/>
  <c r="D99" i="16"/>
  <c r="G99" i="16" s="1"/>
  <c r="S98" i="16"/>
  <c r="L98" i="16"/>
  <c r="M98" i="16" s="1"/>
  <c r="Q98" i="16" s="1"/>
  <c r="F98" i="16"/>
  <c r="E98" i="16"/>
  <c r="D98" i="16"/>
  <c r="G98" i="16" s="1"/>
  <c r="S97" i="16"/>
  <c r="L97" i="16"/>
  <c r="M97" i="16" s="1"/>
  <c r="Q97" i="16" s="1"/>
  <c r="F97" i="16"/>
  <c r="E97" i="16"/>
  <c r="D97" i="16"/>
  <c r="G97" i="16" s="1"/>
  <c r="S96" i="16"/>
  <c r="L96" i="16"/>
  <c r="M96" i="16" s="1"/>
  <c r="Q96" i="16" s="1"/>
  <c r="F96" i="16"/>
  <c r="E96" i="16"/>
  <c r="D96" i="16"/>
  <c r="G96" i="16" s="1"/>
  <c r="S95" i="16"/>
  <c r="L95" i="16"/>
  <c r="M95" i="16" s="1"/>
  <c r="Q95" i="16" s="1"/>
  <c r="F95" i="16"/>
  <c r="E95" i="16"/>
  <c r="D95" i="16"/>
  <c r="G95" i="16" s="1"/>
  <c r="S94" i="16"/>
  <c r="L94" i="16"/>
  <c r="M94" i="16" s="1"/>
  <c r="Q94" i="16" s="1"/>
  <c r="F94" i="16"/>
  <c r="E94" i="16"/>
  <c r="D94" i="16"/>
  <c r="G94" i="16" s="1"/>
  <c r="S93" i="16"/>
  <c r="O93" i="16"/>
  <c r="P93" i="16" s="1"/>
  <c r="N93" i="16"/>
  <c r="L93" i="16"/>
  <c r="M93" i="16" s="1"/>
  <c r="F93" i="16"/>
  <c r="E93" i="16"/>
  <c r="D93" i="16"/>
  <c r="G93" i="16" s="1"/>
  <c r="S92" i="16"/>
  <c r="L92" i="16"/>
  <c r="M92" i="16" s="1"/>
  <c r="F92" i="16"/>
  <c r="E92" i="16"/>
  <c r="D92" i="16"/>
  <c r="G92" i="16" s="1"/>
  <c r="S91" i="16"/>
  <c r="L91" i="16"/>
  <c r="M91" i="16" s="1"/>
  <c r="F91" i="16"/>
  <c r="E91" i="16"/>
  <c r="D91" i="16"/>
  <c r="G91" i="16" s="1"/>
  <c r="S90" i="16"/>
  <c r="L90" i="16"/>
  <c r="M90" i="16" s="1"/>
  <c r="F90" i="16"/>
  <c r="E90" i="16"/>
  <c r="D90" i="16"/>
  <c r="G90" i="16" s="1"/>
  <c r="S89" i="16"/>
  <c r="P89" i="16"/>
  <c r="L89" i="16"/>
  <c r="M89" i="16" s="1"/>
  <c r="Q89" i="16" s="1"/>
  <c r="F89" i="16"/>
  <c r="E89" i="16"/>
  <c r="D89" i="16"/>
  <c r="G89" i="16" s="1"/>
  <c r="S88" i="16"/>
  <c r="P88" i="16"/>
  <c r="L88" i="16"/>
  <c r="M88" i="16" s="1"/>
  <c r="Q88" i="16" s="1"/>
  <c r="F88" i="16"/>
  <c r="E88" i="16"/>
  <c r="D88" i="16"/>
  <c r="G88" i="16" s="1"/>
  <c r="S87" i="16"/>
  <c r="P87" i="16"/>
  <c r="L87" i="16"/>
  <c r="M87" i="16" s="1"/>
  <c r="Q87" i="16" s="1"/>
  <c r="F87" i="16"/>
  <c r="E87" i="16"/>
  <c r="D87" i="16"/>
  <c r="G87" i="16" s="1"/>
  <c r="S86" i="16"/>
  <c r="P86" i="16"/>
  <c r="L86" i="16"/>
  <c r="M86" i="16" s="1"/>
  <c r="Q86" i="16" s="1"/>
  <c r="S85" i="16"/>
  <c r="P85" i="16"/>
  <c r="L85" i="16"/>
  <c r="M85" i="16" s="1"/>
  <c r="Q85" i="16" s="1"/>
  <c r="S84" i="16"/>
  <c r="P84" i="16"/>
  <c r="L84" i="16"/>
  <c r="M84" i="16" s="1"/>
  <c r="Q84" i="16" s="1"/>
  <c r="S83" i="16"/>
  <c r="P83" i="16"/>
  <c r="L83" i="16"/>
  <c r="M83" i="16" s="1"/>
  <c r="Q83" i="16" s="1"/>
  <c r="S82" i="16"/>
  <c r="P82" i="16"/>
  <c r="L82" i="16"/>
  <c r="M82" i="16" s="1"/>
  <c r="Q82" i="16" s="1"/>
  <c r="S81" i="16"/>
  <c r="P81" i="16"/>
  <c r="L81" i="16"/>
  <c r="M81" i="16" s="1"/>
  <c r="Q81" i="16" s="1"/>
  <c r="S80" i="16"/>
  <c r="P80" i="16"/>
  <c r="L80" i="16"/>
  <c r="M80" i="16" s="1"/>
  <c r="Q80" i="16" s="1"/>
  <c r="S79" i="16"/>
  <c r="P79" i="16"/>
  <c r="L79" i="16"/>
  <c r="M79" i="16" s="1"/>
  <c r="Q79" i="16" s="1"/>
  <c r="S78" i="16"/>
  <c r="P78" i="16"/>
  <c r="L78" i="16"/>
  <c r="M78" i="16" s="1"/>
  <c r="Q78" i="16" s="1"/>
  <c r="S77" i="16"/>
  <c r="P77" i="16"/>
  <c r="L77" i="16"/>
  <c r="M77" i="16" s="1"/>
  <c r="Q77" i="16" s="1"/>
  <c r="S76" i="16"/>
  <c r="P76" i="16"/>
  <c r="L76" i="16"/>
  <c r="M76" i="16" s="1"/>
  <c r="Q76" i="16" s="1"/>
  <c r="S75" i="16"/>
  <c r="P75" i="16"/>
  <c r="L75" i="16"/>
  <c r="M75" i="16" s="1"/>
  <c r="Q75" i="16" s="1"/>
  <c r="S74" i="16"/>
  <c r="P74" i="16"/>
  <c r="L74" i="16"/>
  <c r="M74" i="16" s="1"/>
  <c r="Q74" i="16" s="1"/>
  <c r="S73" i="16"/>
  <c r="P73" i="16"/>
  <c r="L73" i="16"/>
  <c r="M73" i="16" s="1"/>
  <c r="Q73" i="16" s="1"/>
  <c r="S72" i="16"/>
  <c r="P72" i="16"/>
  <c r="L72" i="16"/>
  <c r="M72" i="16" s="1"/>
  <c r="Q72" i="16" s="1"/>
  <c r="S71" i="16"/>
  <c r="P71" i="16"/>
  <c r="L71" i="16"/>
  <c r="M71" i="16" s="1"/>
  <c r="Q71" i="16" s="1"/>
  <c r="S70" i="16"/>
  <c r="P70" i="16"/>
  <c r="L70" i="16"/>
  <c r="M70" i="16" s="1"/>
  <c r="Q70" i="16" s="1"/>
  <c r="S69" i="16"/>
  <c r="P69" i="16"/>
  <c r="L69" i="16"/>
  <c r="M69" i="16" s="1"/>
  <c r="Q69" i="16" s="1"/>
  <c r="S68" i="16"/>
  <c r="P68" i="16"/>
  <c r="L68" i="16"/>
  <c r="M68" i="16" s="1"/>
  <c r="Q68" i="16" s="1"/>
  <c r="S67" i="16"/>
  <c r="P67" i="16"/>
  <c r="L67" i="16"/>
  <c r="M67" i="16" s="1"/>
  <c r="Q67" i="16" s="1"/>
  <c r="S66" i="16"/>
  <c r="P66" i="16"/>
  <c r="L66" i="16"/>
  <c r="M66" i="16" s="1"/>
  <c r="Q66" i="16" s="1"/>
  <c r="S65" i="16"/>
  <c r="P65" i="16"/>
  <c r="L65" i="16"/>
  <c r="M65" i="16" s="1"/>
  <c r="Q65" i="16" s="1"/>
  <c r="S64" i="16"/>
  <c r="P64" i="16"/>
  <c r="L64" i="16"/>
  <c r="M64" i="16" s="1"/>
  <c r="Q64" i="16" s="1"/>
  <c r="S63" i="16"/>
  <c r="P63" i="16"/>
  <c r="L63" i="16"/>
  <c r="M63" i="16" s="1"/>
  <c r="Q63" i="16" s="1"/>
  <c r="S62" i="16"/>
  <c r="P62" i="16"/>
  <c r="L62" i="16"/>
  <c r="M62" i="16" s="1"/>
  <c r="Q62" i="16" s="1"/>
  <c r="S55" i="16"/>
  <c r="P55" i="16"/>
  <c r="L55" i="16"/>
  <c r="M55" i="16" s="1"/>
  <c r="Q55" i="16" s="1"/>
  <c r="S48" i="16"/>
  <c r="P48" i="16"/>
  <c r="L48" i="16"/>
  <c r="M48" i="16" s="1"/>
  <c r="Q48" i="16" s="1"/>
  <c r="S47" i="16"/>
  <c r="P47" i="16"/>
  <c r="L47" i="16"/>
  <c r="M47" i="16" s="1"/>
  <c r="Q47" i="16" s="1"/>
  <c r="S46" i="16"/>
  <c r="P46" i="16"/>
  <c r="L46" i="16"/>
  <c r="M46" i="16" s="1"/>
  <c r="Q46" i="16" s="1"/>
  <c r="S45" i="16"/>
  <c r="P45" i="16"/>
  <c r="L45" i="16"/>
  <c r="M45" i="16" s="1"/>
  <c r="Q45" i="16" s="1"/>
  <c r="S44" i="16"/>
  <c r="P44" i="16"/>
  <c r="L44" i="16"/>
  <c r="M44" i="16" s="1"/>
  <c r="Q44" i="16" s="1"/>
  <c r="S43" i="16"/>
  <c r="P43" i="16"/>
  <c r="L43" i="16"/>
  <c r="M43" i="16" s="1"/>
  <c r="Q43" i="16" s="1"/>
  <c r="S42" i="16"/>
  <c r="P42" i="16"/>
  <c r="L42" i="16"/>
  <c r="M42" i="16" s="1"/>
  <c r="Q42" i="16" s="1"/>
  <c r="S41" i="16"/>
  <c r="P41" i="16"/>
  <c r="L41" i="16"/>
  <c r="M41" i="16" s="1"/>
  <c r="Q41" i="16" s="1"/>
  <c r="S40" i="16"/>
  <c r="P40" i="16"/>
  <c r="L40" i="16"/>
  <c r="M40" i="16" s="1"/>
  <c r="Q40" i="16" s="1"/>
  <c r="S39" i="16"/>
  <c r="P39" i="16"/>
  <c r="L39" i="16"/>
  <c r="M39" i="16" s="1"/>
  <c r="Q39" i="16" s="1"/>
  <c r="S38" i="16"/>
  <c r="P38" i="16"/>
  <c r="L38" i="16"/>
  <c r="M38" i="16" s="1"/>
  <c r="Q38" i="16" s="1"/>
  <c r="S37" i="16"/>
  <c r="P37" i="16"/>
  <c r="L37" i="16"/>
  <c r="M37" i="16" s="1"/>
  <c r="Q37" i="16" s="1"/>
  <c r="S36" i="16"/>
  <c r="P36" i="16"/>
  <c r="L36" i="16"/>
  <c r="M36" i="16" s="1"/>
  <c r="Q36" i="16" s="1"/>
  <c r="G36" i="16"/>
  <c r="S35" i="16"/>
  <c r="P35" i="16"/>
  <c r="L35" i="16"/>
  <c r="M35" i="16" s="1"/>
  <c r="Q35" i="16" s="1"/>
  <c r="G35" i="16"/>
  <c r="S34" i="16"/>
  <c r="P34" i="16"/>
  <c r="L34" i="16"/>
  <c r="M34" i="16" s="1"/>
  <c r="Q34" i="16" s="1"/>
  <c r="G34" i="16"/>
  <c r="S33" i="16"/>
  <c r="P33" i="16"/>
  <c r="L33" i="16"/>
  <c r="M33" i="16" s="1"/>
  <c r="Q33" i="16" s="1"/>
  <c r="G33" i="16"/>
  <c r="S32" i="16"/>
  <c r="P32" i="16"/>
  <c r="L32" i="16"/>
  <c r="M32" i="16" s="1"/>
  <c r="Q32" i="16" s="1"/>
  <c r="G32" i="16"/>
  <c r="S31" i="16"/>
  <c r="P31" i="16"/>
  <c r="L31" i="16"/>
  <c r="M31" i="16" s="1"/>
  <c r="Q31" i="16" s="1"/>
  <c r="G31" i="16"/>
  <c r="S30" i="16"/>
  <c r="P30" i="16"/>
  <c r="L30" i="16"/>
  <c r="M30" i="16" s="1"/>
  <c r="Q30" i="16" s="1"/>
  <c r="G30" i="16"/>
  <c r="S29" i="16"/>
  <c r="P29" i="16"/>
  <c r="L29" i="16"/>
  <c r="M29" i="16" s="1"/>
  <c r="Q29" i="16" s="1"/>
  <c r="G29" i="16"/>
  <c r="S28" i="16"/>
  <c r="P28" i="16"/>
  <c r="L28" i="16"/>
  <c r="M28" i="16" s="1"/>
  <c r="Q28" i="16" s="1"/>
  <c r="G28" i="16"/>
  <c r="S27" i="16"/>
  <c r="P27" i="16"/>
  <c r="L27" i="16"/>
  <c r="M27" i="16" s="1"/>
  <c r="Q27" i="16" s="1"/>
  <c r="G27" i="16"/>
  <c r="S26" i="16"/>
  <c r="P26" i="16"/>
  <c r="L26" i="16"/>
  <c r="M26" i="16" s="1"/>
  <c r="Q26" i="16" s="1"/>
  <c r="G26" i="16"/>
  <c r="S25" i="16"/>
  <c r="P25" i="16"/>
  <c r="L25" i="16"/>
  <c r="M25" i="16" s="1"/>
  <c r="Q25" i="16" s="1"/>
  <c r="G25" i="16"/>
  <c r="S24" i="16"/>
  <c r="P24" i="16"/>
  <c r="L24" i="16"/>
  <c r="M24" i="16" s="1"/>
  <c r="Q24" i="16" s="1"/>
  <c r="G24" i="16"/>
  <c r="S23" i="16"/>
  <c r="P23" i="16"/>
  <c r="L23" i="16"/>
  <c r="M23" i="16" s="1"/>
  <c r="Q23" i="16" s="1"/>
  <c r="G23" i="16"/>
  <c r="S22" i="16"/>
  <c r="P22" i="16"/>
  <c r="L22" i="16"/>
  <c r="M22" i="16" s="1"/>
  <c r="Q22" i="16" s="1"/>
  <c r="G22" i="16"/>
  <c r="S21" i="16"/>
  <c r="P21" i="16"/>
  <c r="L21" i="16"/>
  <c r="M21" i="16" s="1"/>
  <c r="Q21" i="16" s="1"/>
  <c r="G21" i="16"/>
  <c r="S20" i="16"/>
  <c r="P20" i="16"/>
  <c r="L20" i="16"/>
  <c r="M20" i="16" s="1"/>
  <c r="Q20" i="16" s="1"/>
  <c r="G20" i="16"/>
  <c r="S19" i="16"/>
  <c r="O19" i="16"/>
  <c r="P19" i="16" s="1"/>
  <c r="N19" i="16"/>
  <c r="L19" i="16"/>
  <c r="M19" i="16" s="1"/>
  <c r="G19" i="16"/>
  <c r="S18" i="16"/>
  <c r="L18" i="16"/>
  <c r="M18" i="16" s="1"/>
  <c r="S17" i="16"/>
  <c r="L17" i="16"/>
  <c r="M17" i="16" s="1"/>
  <c r="S16" i="16"/>
  <c r="L16" i="16"/>
  <c r="M16" i="16" s="1"/>
  <c r="S15" i="16"/>
  <c r="L15" i="16"/>
  <c r="M15" i="16" s="1"/>
  <c r="D8" i="16"/>
  <c r="D38" i="15"/>
  <c r="E38" i="15" s="1"/>
  <c r="E39" i="15" s="1"/>
  <c r="D29" i="15"/>
  <c r="D30" i="15" s="1"/>
  <c r="C29" i="15"/>
  <c r="D23" i="15"/>
  <c r="C23" i="15"/>
  <c r="Q17" i="15"/>
  <c r="Q19" i="15" s="1"/>
  <c r="K13" i="15"/>
  <c r="D10" i="15"/>
  <c r="D9" i="15"/>
  <c r="C118" i="14"/>
  <c r="E117" i="14"/>
  <c r="C117" i="14" s="1"/>
  <c r="C116" i="14"/>
  <c r="C115" i="14"/>
  <c r="C114" i="14"/>
  <c r="E109" i="14"/>
  <c r="E108" i="14"/>
  <c r="E107" i="14"/>
  <c r="E106" i="14"/>
  <c r="E105" i="14"/>
  <c r="E104" i="14"/>
  <c r="E103" i="14"/>
  <c r="E102" i="14"/>
  <c r="E101" i="14"/>
  <c r="C90" i="14"/>
  <c r="C89" i="14"/>
  <c r="C82" i="14"/>
  <c r="E82" i="14" s="1"/>
  <c r="L73" i="14"/>
  <c r="L72" i="14"/>
  <c r="L71" i="14"/>
  <c r="L70" i="14"/>
  <c r="E68" i="14"/>
  <c r="F68" i="14" s="1"/>
  <c r="G68" i="14" s="1"/>
  <c r="L68" i="14" s="1"/>
  <c r="F67" i="14"/>
  <c r="G67" i="14" s="1"/>
  <c r="L67" i="14" s="1"/>
  <c r="Q65" i="14"/>
  <c r="G60" i="14"/>
  <c r="L60" i="14" s="1"/>
  <c r="L61" i="14" s="1"/>
  <c r="F44" i="14"/>
  <c r="G44" i="14" s="1"/>
  <c r="L44" i="14" s="1"/>
  <c r="F40" i="14"/>
  <c r="F42" i="14" s="1"/>
  <c r="L38" i="14"/>
  <c r="E38" i="14"/>
  <c r="L37" i="14"/>
  <c r="E36" i="14"/>
  <c r="F36" i="14" s="1"/>
  <c r="G36" i="14" s="1"/>
  <c r="L36" i="14" s="1"/>
  <c r="L35" i="14"/>
  <c r="F34" i="14"/>
  <c r="G34" i="14" s="1"/>
  <c r="L34" i="14" s="1"/>
  <c r="C29" i="14"/>
  <c r="E29" i="14" s="1"/>
  <c r="L17" i="14"/>
  <c r="L15" i="14"/>
  <c r="G14" i="14"/>
  <c r="L14" i="14" s="1"/>
  <c r="E13" i="14"/>
  <c r="F13" i="14" s="1"/>
  <c r="G13" i="14" s="1"/>
  <c r="L13" i="14" s="1"/>
  <c r="E12" i="14"/>
  <c r="F12" i="14" s="1"/>
  <c r="G12" i="14" s="1"/>
  <c r="L12" i="14" s="1"/>
  <c r="E11" i="14"/>
  <c r="F11" i="14" s="1"/>
  <c r="G11" i="14" s="1"/>
  <c r="L11" i="14" s="1"/>
  <c r="F10" i="14"/>
  <c r="G10" i="14" s="1"/>
  <c r="L10" i="14" s="1"/>
  <c r="C5" i="14"/>
  <c r="F43" i="14" l="1"/>
  <c r="L42" i="14" s="1"/>
  <c r="C91" i="14"/>
  <c r="Q93" i="16"/>
  <c r="E23" i="15"/>
  <c r="E24" i="15" s="1"/>
  <c r="D24" i="15"/>
  <c r="E110" i="14"/>
  <c r="C95" i="14" s="1"/>
  <c r="D89" i="14" s="1"/>
  <c r="G37" i="16"/>
  <c r="Q19" i="16"/>
  <c r="E29" i="15"/>
  <c r="E10" i="15" s="1"/>
  <c r="C94" i="14"/>
  <c r="F29" i="15"/>
  <c r="L43" i="14"/>
  <c r="G69" i="14"/>
  <c r="L69" i="14" s="1"/>
  <c r="L74" i="14" s="1"/>
  <c r="G16" i="14"/>
  <c r="L16" i="14" s="1"/>
  <c r="L18" i="14" s="1"/>
  <c r="E9" i="15" l="1"/>
  <c r="R27" i="16"/>
  <c r="G38" i="16"/>
  <c r="C9" i="16"/>
  <c r="F23" i="15"/>
  <c r="L41" i="14"/>
  <c r="L40" i="14"/>
  <c r="L45" i="14" s="1"/>
  <c r="L6" i="14" s="1"/>
  <c r="C3" i="14" s="1"/>
  <c r="E30" i="15"/>
  <c r="R35" i="16"/>
  <c r="R78" i="16"/>
  <c r="D46" i="16"/>
  <c r="C4" i="16" s="1"/>
  <c r="R76" i="16"/>
  <c r="R68" i="16"/>
  <c r="R32" i="16"/>
  <c r="R79" i="16"/>
  <c r="R91" i="16"/>
  <c r="R39" i="16"/>
  <c r="R21" i="16"/>
  <c r="R99" i="16"/>
  <c r="O99" i="16" s="1"/>
  <c r="P99" i="16" s="1"/>
  <c r="R55" i="16"/>
  <c r="R34" i="16"/>
  <c r="R98" i="16"/>
  <c r="O98" i="16" s="1"/>
  <c r="P98" i="16" s="1"/>
  <c r="R46" i="16"/>
  <c r="R31" i="16"/>
  <c r="R44" i="16"/>
  <c r="R23" i="16"/>
  <c r="R38" i="16"/>
  <c r="R84" i="16"/>
  <c r="R87" i="16"/>
  <c r="R62" i="16"/>
  <c r="R22" i="16"/>
  <c r="R19" i="16"/>
  <c r="R30" i="16"/>
  <c r="R66" i="16"/>
  <c r="R89" i="16"/>
  <c r="R96" i="16"/>
  <c r="O96" i="16" s="1"/>
  <c r="P96" i="16" s="1"/>
  <c r="R65" i="16"/>
  <c r="R82" i="16"/>
  <c r="R43" i="16"/>
  <c r="R94" i="16"/>
  <c r="O94" i="16" s="1"/>
  <c r="P94" i="16" s="1"/>
  <c r="R67" i="16"/>
  <c r="R29" i="16"/>
  <c r="R48" i="16"/>
  <c r="R40" i="16"/>
  <c r="R83" i="16"/>
  <c r="R41" i="16"/>
  <c r="R45" i="16"/>
  <c r="R69" i="16"/>
  <c r="R72" i="16"/>
  <c r="R25" i="16"/>
  <c r="R26" i="16"/>
  <c r="R81" i="16"/>
  <c r="R28" i="16"/>
  <c r="R90" i="16"/>
  <c r="R86" i="16"/>
  <c r="R97" i="16"/>
  <c r="O97" i="16" s="1"/>
  <c r="P97" i="16" s="1"/>
  <c r="R70" i="16"/>
  <c r="R42" i="16"/>
  <c r="R71" i="16"/>
  <c r="R85" i="16"/>
  <c r="E8" i="16"/>
  <c r="R77" i="16"/>
  <c r="R93" i="16"/>
  <c r="R74" i="16"/>
  <c r="R20" i="16"/>
  <c r="R47" i="16"/>
  <c r="R80" i="16"/>
  <c r="R24" i="16"/>
  <c r="R36" i="16"/>
  <c r="R63" i="16"/>
  <c r="R37" i="16"/>
  <c r="R64" i="16"/>
  <c r="R95" i="16"/>
  <c r="O95" i="16" s="1"/>
  <c r="P95" i="16" s="1"/>
  <c r="R33" i="16"/>
  <c r="R75" i="16"/>
  <c r="R92" i="16"/>
  <c r="R73" i="16"/>
  <c r="R88" i="16"/>
  <c r="D90" i="14"/>
  <c r="E90" i="14" s="1"/>
  <c r="F24" i="15"/>
  <c r="G23" i="15"/>
  <c r="F30" i="15"/>
  <c r="G29" i="15"/>
  <c r="E89" i="14"/>
  <c r="E91" i="14" l="1"/>
  <c r="C4" i="14" s="1"/>
  <c r="C6" i="14" s="1"/>
  <c r="D91" i="14"/>
  <c r="R100" i="16"/>
  <c r="E9" i="16" s="1"/>
  <c r="E10" i="16" s="1"/>
  <c r="C3" i="16" s="1"/>
  <c r="C5" i="16" s="1"/>
  <c r="G24" i="15"/>
  <c r="H23" i="15"/>
  <c r="F32" i="15"/>
  <c r="F36" i="15" s="1"/>
  <c r="F37" i="15" s="1"/>
  <c r="H29" i="15"/>
  <c r="G30" i="15"/>
  <c r="I23" i="15" l="1"/>
  <c r="I24" i="15" s="1"/>
  <c r="H24" i="15"/>
  <c r="H30" i="15"/>
  <c r="F10" i="15" s="1"/>
  <c r="I29" i="15"/>
  <c r="I30" i="15" s="1"/>
  <c r="G32" i="15"/>
  <c r="G36" i="15" s="1"/>
  <c r="G37" i="15" s="1"/>
  <c r="F9" i="15"/>
  <c r="F11" i="15" l="1"/>
  <c r="C3" i="15" s="1"/>
  <c r="C5" i="15" s="1"/>
  <c r="H32" i="15"/>
  <c r="H33" i="15" l="1"/>
  <c r="H36" i="15"/>
  <c r="H37" i="15" s="1"/>
  <c r="AF18" i="5"/>
  <c r="AE18" i="5"/>
  <c r="AE7" i="5" l="1"/>
  <c r="AF7" i="5"/>
  <c r="AE8" i="5"/>
  <c r="AF8" i="5"/>
  <c r="AF9" i="5"/>
  <c r="AE10" i="5"/>
  <c r="AF10" i="5"/>
  <c r="AE11" i="5"/>
  <c r="AF11" i="5"/>
  <c r="AE12" i="5"/>
  <c r="AF12" i="5"/>
  <c r="AE13" i="5"/>
  <c r="AF13" i="5"/>
  <c r="AE14" i="5"/>
  <c r="AF14" i="5"/>
  <c r="AE15" i="5"/>
  <c r="AF15" i="5"/>
  <c r="AE16" i="5"/>
  <c r="AF16" i="5"/>
  <c r="AE17" i="5"/>
  <c r="AF17" i="5"/>
  <c r="AE19" i="5"/>
  <c r="AF19" i="5"/>
  <c r="AE20" i="5"/>
  <c r="AF20" i="5"/>
  <c r="AE21" i="5"/>
  <c r="AF21" i="5"/>
  <c r="AF6" i="5"/>
  <c r="AE6" i="5"/>
  <c r="Q3" i="1" l="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6" i="1"/>
  <c r="Q1007" i="1"/>
  <c r="Q1008" i="1"/>
  <c r="Q1009" i="1"/>
  <c r="Q1010" i="1"/>
  <c r="Q1011" i="1"/>
  <c r="Q1012" i="1"/>
  <c r="Q1013" i="1"/>
  <c r="Q1014" i="1"/>
  <c r="Q1015" i="1"/>
  <c r="Q1016" i="1"/>
  <c r="Q1017" i="1"/>
  <c r="Q1018" i="1"/>
  <c r="Q1019" i="1"/>
  <c r="Q1020" i="1"/>
  <c r="Q1021" i="1"/>
  <c r="Q1022" i="1"/>
  <c r="Q1023"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Q1047" i="1"/>
  <c r="Q1048" i="1"/>
  <c r="Q1049" i="1"/>
  <c r="Q1050" i="1"/>
  <c r="Q1051" i="1"/>
  <c r="Q1052" i="1"/>
  <c r="Q1053" i="1"/>
  <c r="Q1054" i="1"/>
  <c r="Q1055" i="1"/>
  <c r="Q1056" i="1"/>
  <c r="Q1057" i="1"/>
  <c r="Q1058" i="1"/>
  <c r="Q1059" i="1"/>
  <c r="Q1060" i="1"/>
  <c r="Q1061" i="1"/>
  <c r="Q1062" i="1"/>
  <c r="Q1063" i="1"/>
  <c r="Q1064" i="1"/>
  <c r="Q1065" i="1"/>
  <c r="Q1066" i="1"/>
  <c r="Q1067" i="1"/>
  <c r="Q1068" i="1"/>
  <c r="Q1069" i="1"/>
  <c r="Q1070" i="1"/>
  <c r="Q1071" i="1"/>
  <c r="Q1072" i="1"/>
  <c r="Q1073" i="1"/>
  <c r="Q1074" i="1"/>
  <c r="Q1075" i="1"/>
  <c r="Q1076" i="1"/>
  <c r="Q1077" i="1"/>
  <c r="Q1078" i="1"/>
  <c r="Q1079" i="1"/>
  <c r="Q1080" i="1"/>
  <c r="Q1081" i="1"/>
  <c r="Q1082" i="1"/>
  <c r="Q1083" i="1"/>
  <c r="Q1084" i="1"/>
  <c r="Q1085" i="1"/>
  <c r="Q1086" i="1"/>
  <c r="Q1087" i="1"/>
  <c r="Q1088" i="1"/>
  <c r="Q1089" i="1"/>
  <c r="Q1090" i="1"/>
  <c r="Q1091" i="1"/>
  <c r="Q1092" i="1"/>
  <c r="Q1093" i="1"/>
  <c r="Q1094" i="1"/>
  <c r="Q1095" i="1"/>
  <c r="Q1096" i="1"/>
  <c r="Q1097" i="1"/>
  <c r="Q1098" i="1"/>
  <c r="Q1099" i="1"/>
  <c r="Q1100" i="1"/>
  <c r="Q1101" i="1"/>
  <c r="Q1102" i="1"/>
  <c r="Q1103" i="1"/>
  <c r="Q1104" i="1"/>
  <c r="Q1105" i="1"/>
  <c r="Q1106" i="1"/>
  <c r="Q1107" i="1"/>
  <c r="Q1108" i="1"/>
  <c r="Q1109" i="1"/>
  <c r="Q1110" i="1"/>
  <c r="Q1111" i="1"/>
  <c r="Q1112" i="1"/>
  <c r="Q1113" i="1"/>
  <c r="Q1114" i="1"/>
  <c r="Q1115" i="1"/>
  <c r="Q1116" i="1"/>
  <c r="Q1117" i="1"/>
  <c r="Q1118" i="1"/>
  <c r="Q1119" i="1"/>
  <c r="Q1120" i="1"/>
  <c r="Q1121" i="1"/>
  <c r="Q1122" i="1"/>
  <c r="Q1123" i="1"/>
  <c r="Q1124" i="1"/>
  <c r="Q1125" i="1"/>
  <c r="Q1126" i="1"/>
  <c r="Q1127" i="1"/>
  <c r="Q1128" i="1"/>
  <c r="Q1129" i="1"/>
  <c r="Q1130" i="1"/>
  <c r="Q1131" i="1"/>
  <c r="Q1132" i="1"/>
  <c r="Q1133" i="1"/>
  <c r="Q1134" i="1"/>
  <c r="Q1135" i="1"/>
  <c r="Q1136" i="1"/>
  <c r="Q1137" i="1"/>
  <c r="Q1138" i="1"/>
  <c r="Q1139" i="1"/>
  <c r="Q1140" i="1"/>
  <c r="Q1141" i="1"/>
  <c r="Q1142" i="1"/>
  <c r="Q1143" i="1"/>
  <c r="Q1144" i="1"/>
  <c r="Q1145" i="1"/>
  <c r="Q1146" i="1"/>
  <c r="Q1147" i="1"/>
  <c r="Q1148" i="1"/>
  <c r="Q1149" i="1"/>
  <c r="Q1150" i="1"/>
  <c r="Q1151" i="1"/>
  <c r="Q1152" i="1"/>
  <c r="Q1153" i="1"/>
  <c r="Q1154" i="1"/>
  <c r="Q1155" i="1"/>
  <c r="Q1156" i="1"/>
  <c r="Q1157" i="1"/>
  <c r="Q1158" i="1"/>
  <c r="Q1159" i="1"/>
  <c r="Q1160" i="1"/>
  <c r="Q1161" i="1"/>
  <c r="Q1162" i="1"/>
  <c r="Q1163" i="1"/>
  <c r="Q1164" i="1"/>
  <c r="Q1165" i="1"/>
  <c r="Q1166" i="1"/>
  <c r="Q1167" i="1"/>
  <c r="Q1168" i="1"/>
  <c r="Q1169" i="1"/>
  <c r="Q1170" i="1"/>
  <c r="Q1171" i="1"/>
  <c r="Q1172" i="1"/>
  <c r="Q1173" i="1"/>
  <c r="Q1174" i="1"/>
  <c r="Q1175" i="1"/>
  <c r="Q1176" i="1"/>
  <c r="Q1177" i="1"/>
  <c r="Q1178" i="1"/>
  <c r="Q1179" i="1"/>
  <c r="Q1180" i="1"/>
  <c r="Q1181" i="1"/>
  <c r="Q1182" i="1"/>
  <c r="Q1183" i="1"/>
  <c r="Q1184" i="1"/>
  <c r="Q1185" i="1"/>
  <c r="Q1186" i="1"/>
  <c r="Q1187" i="1"/>
  <c r="Q1188" i="1"/>
  <c r="Q1189" i="1"/>
  <c r="Q1190" i="1"/>
  <c r="Q1191" i="1"/>
  <c r="Q1192" i="1"/>
  <c r="Q1193" i="1"/>
  <c r="Q1194" i="1"/>
  <c r="Q1195" i="1"/>
  <c r="Q1196" i="1"/>
  <c r="Q1197" i="1"/>
  <c r="Q1198" i="1"/>
  <c r="Q1199" i="1"/>
  <c r="Q1200" i="1"/>
  <c r="Q1201" i="1"/>
  <c r="Q1202" i="1"/>
  <c r="Q1203" i="1"/>
  <c r="Q1204" i="1"/>
  <c r="Q1205" i="1"/>
  <c r="Q1206" i="1"/>
  <c r="Q1207" i="1"/>
  <c r="Q1208" i="1"/>
  <c r="Q1209" i="1"/>
  <c r="Q1210" i="1"/>
  <c r="Q1211" i="1"/>
  <c r="Q1212" i="1"/>
  <c r="Q1213" i="1"/>
  <c r="Q1214" i="1"/>
  <c r="Q1215" i="1"/>
  <c r="Q1216" i="1"/>
  <c r="Q1217" i="1"/>
  <c r="Q1218" i="1"/>
  <c r="Q1219" i="1"/>
  <c r="Q1220" i="1"/>
  <c r="Q1221" i="1"/>
  <c r="Q1222" i="1"/>
  <c r="Q1223" i="1"/>
  <c r="Q1224" i="1"/>
  <c r="Q1225" i="1"/>
  <c r="Q1226" i="1"/>
  <c r="Q1227" i="1"/>
  <c r="Q1228" i="1"/>
  <c r="Q1229" i="1"/>
  <c r="Q1230" i="1"/>
  <c r="Q1231" i="1"/>
  <c r="Q1232" i="1"/>
  <c r="Q1233" i="1"/>
  <c r="Q1234" i="1"/>
  <c r="Q1235" i="1"/>
  <c r="Q1236" i="1"/>
  <c r="Q1237" i="1"/>
  <c r="Q1238" i="1"/>
  <c r="Q1239" i="1"/>
  <c r="Q1240" i="1"/>
  <c r="Q1241" i="1"/>
  <c r="Q1242" i="1"/>
  <c r="Q1243" i="1"/>
  <c r="Q1244" i="1"/>
  <c r="Q1245" i="1"/>
  <c r="Q1246" i="1"/>
  <c r="Q1247" i="1"/>
  <c r="Q1248" i="1"/>
  <c r="Q1249" i="1"/>
  <c r="Q1250" i="1"/>
  <c r="Q1251" i="1"/>
  <c r="Q1252" i="1"/>
  <c r="Q1253" i="1"/>
  <c r="Q1254" i="1"/>
  <c r="Q1255" i="1"/>
  <c r="Q1256" i="1"/>
  <c r="Q1257" i="1"/>
  <c r="Q1258" i="1"/>
  <c r="Q1259" i="1"/>
  <c r="Q1260" i="1"/>
  <c r="Q1261" i="1"/>
  <c r="Q1262" i="1"/>
  <c r="Q1263" i="1"/>
  <c r="Q1264" i="1"/>
  <c r="Q1265" i="1"/>
  <c r="Q1266" i="1"/>
  <c r="Q1267" i="1"/>
  <c r="Q1268" i="1"/>
  <c r="Q1269" i="1"/>
  <c r="Q1270" i="1"/>
  <c r="Q1271" i="1"/>
  <c r="Q1272" i="1"/>
  <c r="Q1273" i="1"/>
  <c r="Q1274" i="1"/>
  <c r="Q1275" i="1"/>
  <c r="Q1276" i="1"/>
  <c r="Q1277" i="1"/>
  <c r="Q1278" i="1"/>
  <c r="Q1279" i="1"/>
  <c r="Q1280" i="1"/>
  <c r="Q1281" i="1"/>
  <c r="Q1282" i="1"/>
  <c r="Q1283" i="1"/>
  <c r="Q1284" i="1"/>
  <c r="Q1285" i="1"/>
  <c r="Q1286" i="1"/>
  <c r="Q1287" i="1"/>
  <c r="Q1288" i="1"/>
  <c r="Q1289" i="1"/>
  <c r="Q1290" i="1"/>
  <c r="Q1291" i="1"/>
  <c r="Q1292" i="1"/>
  <c r="Q1293" i="1"/>
  <c r="Q1294" i="1"/>
  <c r="Q1295" i="1"/>
  <c r="Q1296" i="1"/>
  <c r="Q1297" i="1"/>
  <c r="Q1298" i="1"/>
  <c r="Q1299" i="1"/>
  <c r="Q1300" i="1"/>
  <c r="Q1301" i="1"/>
  <c r="Q1302" i="1"/>
  <c r="Q1303" i="1"/>
  <c r="Q1304" i="1"/>
  <c r="Q1305" i="1"/>
  <c r="Q1306" i="1"/>
  <c r="Q1307" i="1"/>
  <c r="Q1308" i="1"/>
  <c r="Q1309" i="1"/>
  <c r="Q1310" i="1"/>
  <c r="Q1311" i="1"/>
  <c r="Q1312" i="1"/>
  <c r="Q1313" i="1"/>
  <c r="Q1314" i="1"/>
  <c r="Q1315" i="1"/>
  <c r="Q1316" i="1"/>
  <c r="Q1317" i="1"/>
  <c r="Q1318" i="1"/>
  <c r="Q1319" i="1"/>
  <c r="Q1320" i="1"/>
  <c r="Q1321" i="1"/>
  <c r="Q1322" i="1"/>
  <c r="Q1323" i="1"/>
  <c r="Q1324" i="1"/>
  <c r="Q1325" i="1"/>
  <c r="Q1326" i="1"/>
  <c r="Q1327" i="1"/>
  <c r="Q1328" i="1"/>
  <c r="Q1329" i="1"/>
  <c r="Q1330" i="1"/>
  <c r="Q1331" i="1"/>
  <c r="Q1332" i="1"/>
  <c r="Q1333" i="1"/>
  <c r="Q1334" i="1"/>
  <c r="Q1335" i="1"/>
  <c r="Q1336" i="1"/>
  <c r="Q1337" i="1"/>
  <c r="Q1338" i="1"/>
  <c r="Q1339" i="1"/>
  <c r="Q1340" i="1"/>
  <c r="Q1341" i="1"/>
  <c r="Q1342" i="1"/>
  <c r="Q1343" i="1"/>
  <c r="Q1344" i="1"/>
  <c r="Q1345" i="1"/>
  <c r="Q1346" i="1"/>
  <c r="Q1347" i="1"/>
  <c r="Q1348" i="1"/>
  <c r="Q1349" i="1"/>
  <c r="Q1350" i="1"/>
  <c r="Q1351" i="1"/>
  <c r="Q1352" i="1"/>
  <c r="Q1353" i="1"/>
  <c r="Q1354" i="1"/>
  <c r="Q1355" i="1"/>
  <c r="Q1356" i="1"/>
  <c r="Q1357" i="1"/>
  <c r="Q1358" i="1"/>
  <c r="Q1359" i="1"/>
  <c r="Q1360" i="1"/>
  <c r="Q1361" i="1"/>
  <c r="Q1362" i="1"/>
  <c r="Q1363" i="1"/>
  <c r="Q1364" i="1"/>
  <c r="Q1365" i="1"/>
  <c r="Q1366" i="1"/>
  <c r="Q1367" i="1"/>
  <c r="Q1368" i="1"/>
  <c r="Q1369" i="1"/>
  <c r="Q1370" i="1"/>
  <c r="Q1371" i="1"/>
  <c r="Q1372" i="1"/>
  <c r="Q1373" i="1"/>
  <c r="Q1374" i="1"/>
  <c r="Q1375" i="1"/>
  <c r="Q1376" i="1"/>
  <c r="Q1377" i="1"/>
  <c r="Q1378" i="1"/>
  <c r="Q1379" i="1"/>
  <c r="Q1380" i="1"/>
  <c r="Q1381" i="1"/>
  <c r="Q1382" i="1"/>
  <c r="Q1383" i="1"/>
  <c r="Q1384" i="1"/>
  <c r="Q1385" i="1"/>
  <c r="Q1386" i="1"/>
  <c r="Q1387" i="1"/>
  <c r="Q1388" i="1"/>
  <c r="Q1389" i="1"/>
  <c r="Q1390" i="1"/>
  <c r="Q1391" i="1"/>
  <c r="Q1392" i="1"/>
  <c r="Q1393" i="1"/>
  <c r="Q1394" i="1"/>
  <c r="Q1395" i="1"/>
  <c r="Q1396" i="1"/>
  <c r="Q1397" i="1"/>
  <c r="Q1398" i="1"/>
  <c r="Q1399" i="1"/>
  <c r="Q1400" i="1"/>
  <c r="Q1401" i="1"/>
  <c r="Q1402" i="1"/>
  <c r="Q1403" i="1"/>
  <c r="Q1404" i="1"/>
  <c r="Q1405" i="1"/>
  <c r="Q1406" i="1"/>
  <c r="Q1407" i="1"/>
  <c r="Q1408" i="1"/>
  <c r="Q1409" i="1"/>
  <c r="Q1410" i="1"/>
  <c r="Q1411" i="1"/>
  <c r="Q1412" i="1"/>
  <c r="Q1413" i="1"/>
  <c r="Q1414" i="1"/>
  <c r="Q1415" i="1"/>
  <c r="Q1416" i="1"/>
  <c r="Q1417" i="1"/>
  <c r="Q1418" i="1"/>
  <c r="Q1419" i="1"/>
  <c r="Q1420" i="1"/>
  <c r="Q1421" i="1"/>
  <c r="Q1422" i="1"/>
  <c r="Q1423" i="1"/>
  <c r="Q1424" i="1"/>
  <c r="Q1425" i="1"/>
  <c r="Q1426" i="1"/>
  <c r="Q1427" i="1"/>
  <c r="Q1428" i="1"/>
  <c r="Q1429" i="1"/>
  <c r="Q1430" i="1"/>
  <c r="Q1431" i="1"/>
  <c r="Q1432" i="1"/>
  <c r="Q1433" i="1"/>
  <c r="Q1434" i="1"/>
  <c r="Q1435" i="1"/>
  <c r="Q1436" i="1"/>
  <c r="Q1437" i="1"/>
  <c r="Q1438" i="1"/>
  <c r="Q1439" i="1"/>
  <c r="Q1440" i="1"/>
  <c r="Q1441" i="1"/>
  <c r="Q1442" i="1"/>
  <c r="Q1443" i="1"/>
  <c r="Q1444" i="1"/>
  <c r="Q1445" i="1"/>
  <c r="Q1446" i="1"/>
  <c r="Q1447" i="1"/>
  <c r="Q1448" i="1"/>
  <c r="Q1449" i="1"/>
  <c r="Q1450" i="1"/>
  <c r="Q1451" i="1"/>
  <c r="Q1452" i="1"/>
  <c r="Q1453" i="1"/>
  <c r="Q1454" i="1"/>
  <c r="Q1455" i="1"/>
  <c r="Q1456" i="1"/>
  <c r="Q1457" i="1"/>
  <c r="Q1458" i="1"/>
  <c r="Q1459" i="1"/>
  <c r="Q1460" i="1"/>
  <c r="Q1461" i="1"/>
  <c r="Q1462" i="1"/>
  <c r="Q1463" i="1"/>
  <c r="Q1464" i="1"/>
  <c r="Q1465" i="1"/>
  <c r="Q1466" i="1"/>
  <c r="Q1467" i="1"/>
  <c r="Q1468" i="1"/>
  <c r="Q1469" i="1"/>
  <c r="Q1470" i="1"/>
  <c r="Q1471" i="1"/>
  <c r="Q1472" i="1"/>
  <c r="Q1473" i="1"/>
  <c r="Q1474" i="1"/>
  <c r="Q1475" i="1"/>
  <c r="Q1476" i="1"/>
  <c r="Q1477" i="1"/>
  <c r="Q1478" i="1"/>
  <c r="Q1479" i="1"/>
  <c r="Q1480" i="1"/>
  <c r="Q1481" i="1"/>
  <c r="Q1482" i="1"/>
  <c r="Q1483" i="1"/>
  <c r="Q1484" i="1"/>
  <c r="Q1485" i="1"/>
  <c r="Q1486" i="1"/>
  <c r="Q1487" i="1"/>
  <c r="Q1488" i="1"/>
  <c r="Q1489" i="1"/>
  <c r="Q1490" i="1"/>
  <c r="Q1491" i="1"/>
  <c r="Q1492" i="1"/>
  <c r="Q1493" i="1"/>
  <c r="Q1494" i="1"/>
  <c r="Q1495" i="1"/>
  <c r="Q1496" i="1"/>
  <c r="Q1497" i="1"/>
  <c r="Q1498" i="1"/>
  <c r="Q1499" i="1"/>
  <c r="Q1500" i="1"/>
  <c r="Q1501" i="1"/>
  <c r="Q1502" i="1"/>
  <c r="Q1503" i="1"/>
  <c r="Q1504" i="1"/>
  <c r="Q1505" i="1"/>
  <c r="Q1506" i="1"/>
  <c r="Q1507" i="1"/>
  <c r="Q1508" i="1"/>
  <c r="Q1509" i="1"/>
  <c r="Q1510" i="1"/>
  <c r="Q1511" i="1"/>
  <c r="Q1512" i="1"/>
  <c r="Q1513" i="1"/>
  <c r="Q1514" i="1"/>
  <c r="Q1515" i="1"/>
  <c r="Q1516" i="1"/>
  <c r="Q1517" i="1"/>
  <c r="Q1518" i="1"/>
  <c r="Q1519" i="1"/>
  <c r="Q1520" i="1"/>
  <c r="Q1521" i="1"/>
  <c r="Q1522" i="1"/>
  <c r="Q1523" i="1"/>
  <c r="Q1524" i="1"/>
  <c r="Q1525" i="1"/>
  <c r="Q1526" i="1"/>
  <c r="Q1527" i="1"/>
  <c r="Q1528" i="1"/>
  <c r="Q1529" i="1"/>
  <c r="Q1530" i="1"/>
  <c r="Q1531" i="1"/>
  <c r="Q1532" i="1"/>
  <c r="Q1533" i="1"/>
  <c r="Q1534" i="1"/>
  <c r="Q1535" i="1"/>
  <c r="Q1536" i="1"/>
  <c r="Q1537" i="1"/>
  <c r="Q1538" i="1"/>
  <c r="Q1539" i="1"/>
  <c r="Q1540" i="1"/>
  <c r="Q1541" i="1"/>
  <c r="Q1542" i="1"/>
  <c r="Q1543" i="1"/>
  <c r="Q1544" i="1"/>
  <c r="Q1545" i="1"/>
  <c r="Q1546" i="1"/>
  <c r="Q1547" i="1"/>
  <c r="Q1548" i="1"/>
  <c r="Q1549" i="1"/>
  <c r="Q1550" i="1"/>
  <c r="Q1551" i="1"/>
  <c r="Q1552" i="1"/>
  <c r="Q1553" i="1"/>
  <c r="Q1554" i="1"/>
  <c r="Q1555" i="1"/>
  <c r="Q1556" i="1"/>
  <c r="Q1557" i="1"/>
  <c r="Q1558" i="1"/>
  <c r="Q1559" i="1"/>
  <c r="Q1560" i="1"/>
  <c r="Q1561" i="1"/>
  <c r="Q1562" i="1"/>
  <c r="Q1563" i="1"/>
  <c r="Q1564" i="1"/>
  <c r="Q1565" i="1"/>
  <c r="Q1566" i="1"/>
  <c r="Q1567" i="1"/>
  <c r="Q1568" i="1"/>
  <c r="Q1569" i="1"/>
  <c r="Q1570" i="1"/>
  <c r="Q1571" i="1"/>
  <c r="Q1572" i="1"/>
  <c r="Q1573" i="1"/>
  <c r="Q1574" i="1"/>
  <c r="Q1575" i="1"/>
  <c r="Q1576" i="1"/>
  <c r="Q1577" i="1"/>
  <c r="Q1578" i="1"/>
  <c r="Q1579" i="1"/>
  <c r="Q1580" i="1"/>
  <c r="Q1581" i="1"/>
  <c r="Q1582" i="1"/>
  <c r="Q1583" i="1"/>
  <c r="Q1584" i="1"/>
  <c r="Q1585" i="1"/>
  <c r="Q1586" i="1"/>
  <c r="Q1587" i="1"/>
  <c r="Q1588" i="1"/>
  <c r="Q1589" i="1"/>
  <c r="Q1590" i="1"/>
  <c r="Q1591" i="1"/>
  <c r="Q1592" i="1"/>
  <c r="Q1593" i="1"/>
  <c r="Q1594" i="1"/>
  <c r="Q1595" i="1"/>
  <c r="Q1596" i="1"/>
  <c r="Q1597" i="1"/>
  <c r="Q1598" i="1"/>
  <c r="Q1599" i="1"/>
  <c r="Q1600" i="1"/>
  <c r="Q1601" i="1"/>
  <c r="Q1602" i="1"/>
  <c r="Q1603" i="1"/>
  <c r="Q1604" i="1"/>
  <c r="Q1605" i="1"/>
  <c r="Q1606" i="1"/>
  <c r="Q1607" i="1"/>
  <c r="Q1608" i="1"/>
  <c r="Q1609" i="1"/>
  <c r="Q1610" i="1"/>
  <c r="Q1611" i="1"/>
  <c r="Q1612" i="1"/>
  <c r="Q1613" i="1"/>
  <c r="Q1614" i="1"/>
  <c r="Q1615" i="1"/>
  <c r="Q1616" i="1"/>
  <c r="Q1617" i="1"/>
  <c r="Q1618" i="1"/>
  <c r="Q1619" i="1"/>
  <c r="Q1620" i="1"/>
  <c r="Q1621" i="1"/>
  <c r="Q1622" i="1"/>
  <c r="Q1623" i="1"/>
  <c r="Q1624" i="1"/>
  <c r="Q1625" i="1"/>
  <c r="Q1626" i="1"/>
  <c r="Q1627" i="1"/>
  <c r="Q1628" i="1"/>
  <c r="Q1629" i="1"/>
  <c r="Q1630" i="1"/>
  <c r="Q1631" i="1"/>
  <c r="Q1632" i="1"/>
  <c r="Q1633" i="1"/>
  <c r="Q1634" i="1"/>
  <c r="Q1635" i="1"/>
  <c r="Q1636" i="1"/>
  <c r="Q1637" i="1"/>
  <c r="Q1638" i="1"/>
  <c r="Q1639" i="1"/>
  <c r="Q1640" i="1"/>
  <c r="Q1641" i="1"/>
  <c r="Q1642" i="1"/>
  <c r="Q1643" i="1"/>
  <c r="Q1644" i="1"/>
  <c r="Q1645" i="1"/>
  <c r="Q1646" i="1"/>
  <c r="Q1647" i="1"/>
  <c r="Q1648" i="1"/>
  <c r="Q1649" i="1"/>
  <c r="Q1650" i="1"/>
  <c r="Q1651" i="1"/>
  <c r="Q1652" i="1"/>
  <c r="Q1653" i="1"/>
  <c r="Q1654" i="1"/>
  <c r="Q1655" i="1"/>
  <c r="Q1656" i="1"/>
  <c r="Q1657" i="1"/>
  <c r="Q1658" i="1"/>
  <c r="Q1659" i="1"/>
  <c r="Q1660" i="1"/>
  <c r="Q1661" i="1"/>
  <c r="Q1662" i="1"/>
  <c r="Q1663" i="1"/>
  <c r="Q1664" i="1"/>
  <c r="Q1665" i="1"/>
  <c r="Q1666" i="1"/>
  <c r="Q1667" i="1"/>
  <c r="Q1668" i="1"/>
  <c r="Q1669" i="1"/>
  <c r="Q1670" i="1"/>
  <c r="Q1671" i="1"/>
  <c r="Q1672" i="1"/>
  <c r="Q1673" i="1"/>
  <c r="Q1674" i="1"/>
  <c r="Q1675" i="1"/>
  <c r="Q1676" i="1"/>
  <c r="Q1677" i="1"/>
  <c r="Q1678" i="1"/>
  <c r="Q1679" i="1"/>
  <c r="Q1680" i="1"/>
  <c r="Q1681" i="1"/>
  <c r="Q1682" i="1"/>
  <c r="Q1683" i="1"/>
  <c r="Q1684" i="1"/>
  <c r="Q1685" i="1"/>
  <c r="Q1686" i="1"/>
  <c r="Q1687" i="1"/>
  <c r="Q1688" i="1"/>
  <c r="Q1689" i="1"/>
  <c r="Q1690" i="1"/>
  <c r="Q1691" i="1"/>
  <c r="Q1692" i="1"/>
  <c r="Q1693" i="1"/>
  <c r="Q1694" i="1"/>
  <c r="Q1695" i="1"/>
  <c r="Q1696" i="1"/>
  <c r="Q1697" i="1"/>
  <c r="Q1698" i="1"/>
  <c r="Q1699" i="1"/>
  <c r="Q1700" i="1"/>
  <c r="Q1701" i="1"/>
  <c r="Q1702" i="1"/>
  <c r="Q1703" i="1"/>
  <c r="Q1704" i="1"/>
  <c r="Q1705" i="1"/>
  <c r="Q1706" i="1"/>
  <c r="Q1707" i="1"/>
  <c r="Q1708" i="1"/>
  <c r="Q1709" i="1"/>
  <c r="Q1710" i="1"/>
  <c r="Q1711" i="1"/>
  <c r="Q1712" i="1"/>
  <c r="Q1713" i="1"/>
  <c r="Q1714" i="1"/>
  <c r="Q1715" i="1"/>
  <c r="Q1716" i="1"/>
  <c r="Q1717" i="1"/>
  <c r="Q1718" i="1"/>
  <c r="Q1719" i="1"/>
  <c r="Q1720" i="1"/>
  <c r="Q1721" i="1"/>
  <c r="Q1722" i="1"/>
  <c r="Q1723" i="1"/>
  <c r="Q1724" i="1"/>
  <c r="Q1725" i="1"/>
  <c r="Q1726" i="1"/>
  <c r="Q1727" i="1"/>
  <c r="Q1728" i="1"/>
  <c r="Q1729" i="1"/>
  <c r="Q1730" i="1"/>
  <c r="Q1731" i="1"/>
  <c r="Q1732" i="1"/>
  <c r="Q1733" i="1"/>
  <c r="Q1734" i="1"/>
  <c r="Q1735" i="1"/>
  <c r="Q1736" i="1"/>
  <c r="Q1737" i="1"/>
  <c r="Q1738" i="1"/>
  <c r="Q1739" i="1"/>
  <c r="Q1740" i="1"/>
  <c r="Q1741" i="1"/>
  <c r="Q1742" i="1"/>
  <c r="Q1743" i="1"/>
  <c r="Q1744" i="1"/>
  <c r="Q1745" i="1"/>
  <c r="Q1746" i="1"/>
  <c r="Q1747" i="1"/>
  <c r="Q1748" i="1"/>
  <c r="Q1749" i="1"/>
  <c r="Q1750" i="1"/>
  <c r="Q1751" i="1"/>
  <c r="Q1752" i="1"/>
  <c r="Q1753" i="1"/>
  <c r="Q1754" i="1"/>
  <c r="Q1755" i="1"/>
  <c r="Q1756" i="1"/>
  <c r="Q1757" i="1"/>
  <c r="Q1758" i="1"/>
  <c r="Q1759" i="1"/>
  <c r="Q1760" i="1"/>
  <c r="Q1761" i="1"/>
  <c r="Q1762" i="1"/>
  <c r="Q1763" i="1"/>
  <c r="Q1764" i="1"/>
  <c r="Q1765" i="1"/>
  <c r="Q1766" i="1"/>
  <c r="Q1767" i="1"/>
  <c r="Q1768" i="1"/>
  <c r="Q1769" i="1"/>
  <c r="Q1770" i="1"/>
  <c r="Q1771" i="1"/>
  <c r="Q1772" i="1"/>
  <c r="Q1773" i="1"/>
  <c r="Q1774" i="1"/>
  <c r="Q1775" i="1"/>
  <c r="Q1776" i="1"/>
  <c r="Q1777" i="1"/>
  <c r="Q1778" i="1"/>
  <c r="Q1779" i="1"/>
  <c r="Q1780" i="1"/>
  <c r="Q1781" i="1"/>
  <c r="Q1782" i="1"/>
  <c r="Q1783" i="1"/>
  <c r="Q1784" i="1"/>
  <c r="Q1785" i="1"/>
  <c r="Q1786" i="1"/>
  <c r="Q1787" i="1"/>
  <c r="Q1788" i="1"/>
  <c r="Q1789" i="1"/>
  <c r="Q1790" i="1"/>
  <c r="Q1791" i="1"/>
  <c r="Q1792" i="1"/>
  <c r="Q1793" i="1"/>
  <c r="Q1794" i="1"/>
  <c r="Q1795" i="1"/>
  <c r="Q1796" i="1"/>
  <c r="Q1797" i="1"/>
  <c r="Q1798" i="1"/>
  <c r="Q1799" i="1"/>
  <c r="Q1800" i="1"/>
  <c r="Q1801" i="1"/>
  <c r="Q1802" i="1"/>
  <c r="Q1803" i="1"/>
  <c r="Q1804" i="1"/>
  <c r="Q1805" i="1"/>
  <c r="Q1806" i="1"/>
  <c r="Q1807" i="1"/>
  <c r="Q1808" i="1"/>
  <c r="Q1809" i="1"/>
  <c r="Q1810" i="1"/>
  <c r="Q1811" i="1"/>
  <c r="Q1812" i="1"/>
  <c r="Q1813" i="1"/>
  <c r="Q1814" i="1"/>
  <c r="Q1815" i="1"/>
  <c r="Q1816" i="1"/>
  <c r="Q1817" i="1"/>
  <c r="Q1818" i="1"/>
  <c r="Q1819" i="1"/>
  <c r="Q1820" i="1"/>
  <c r="Q1821" i="1"/>
  <c r="Q1822" i="1"/>
  <c r="Q1823" i="1"/>
  <c r="Q1824" i="1"/>
  <c r="Q1825" i="1"/>
  <c r="Q1826" i="1"/>
  <c r="Q1827" i="1"/>
  <c r="Q1828" i="1"/>
  <c r="Q1829" i="1"/>
  <c r="Q1830" i="1"/>
  <c r="Q1831" i="1"/>
  <c r="Q1832" i="1"/>
  <c r="Q1833" i="1"/>
  <c r="Q1834" i="1"/>
  <c r="Q1835" i="1"/>
  <c r="Q1836" i="1"/>
  <c r="Q1837" i="1"/>
  <c r="Q1838" i="1"/>
  <c r="Q1839" i="1"/>
  <c r="Q1840" i="1"/>
  <c r="Q1841" i="1"/>
  <c r="Q1842" i="1"/>
  <c r="Q1843" i="1"/>
  <c r="Q1844" i="1"/>
  <c r="Q1845" i="1"/>
  <c r="Q1846" i="1"/>
  <c r="Q1847" i="1"/>
  <c r="Q1848" i="1"/>
  <c r="Q1849" i="1"/>
  <c r="Q1850" i="1"/>
  <c r="Q1851" i="1"/>
  <c r="Q1852" i="1"/>
  <c r="Q1853" i="1"/>
  <c r="Q1854" i="1"/>
  <c r="Q1855" i="1"/>
  <c r="Q1856" i="1"/>
  <c r="Q1857" i="1"/>
  <c r="Q1858" i="1"/>
  <c r="Q1859" i="1"/>
  <c r="Q1860" i="1"/>
  <c r="Q1861" i="1"/>
  <c r="Q1862" i="1"/>
  <c r="Q1863" i="1"/>
  <c r="Q1864" i="1"/>
  <c r="Q1865" i="1"/>
  <c r="Q1866" i="1"/>
  <c r="Q1867" i="1"/>
  <c r="Q1868" i="1"/>
  <c r="Q1869" i="1"/>
  <c r="Q1870" i="1"/>
  <c r="Q1871" i="1"/>
  <c r="Q1872" i="1"/>
  <c r="Q1873" i="1"/>
  <c r="Q1874" i="1"/>
  <c r="Q1875" i="1"/>
  <c r="Q1876" i="1"/>
  <c r="Q1877" i="1"/>
  <c r="Q1878" i="1"/>
  <c r="Q1879" i="1"/>
  <c r="Q1880" i="1"/>
  <c r="Q1881" i="1"/>
  <c r="Q1882" i="1"/>
  <c r="Q1883" i="1"/>
  <c r="Q1884" i="1"/>
  <c r="Q1885" i="1"/>
  <c r="Q1886" i="1"/>
  <c r="Q1887" i="1"/>
  <c r="Q1888" i="1"/>
  <c r="Q1889" i="1"/>
  <c r="Q1890" i="1"/>
  <c r="Q1891" i="1"/>
  <c r="Q1892" i="1"/>
  <c r="Q1893" i="1"/>
  <c r="Q1894" i="1"/>
  <c r="Q1895" i="1"/>
  <c r="Q1896" i="1"/>
  <c r="Q1897" i="1"/>
  <c r="Q1898" i="1"/>
  <c r="Q1899" i="1"/>
  <c r="Q1900" i="1"/>
  <c r="Q1901" i="1"/>
  <c r="Q1902" i="1"/>
  <c r="Q1903" i="1"/>
  <c r="Q1904" i="1"/>
  <c r="Q1905" i="1"/>
  <c r="Q1906" i="1"/>
  <c r="Q1907" i="1"/>
  <c r="Q1908" i="1"/>
  <c r="Q1909" i="1"/>
  <c r="Q1910" i="1"/>
  <c r="Q1911" i="1"/>
  <c r="Q1912" i="1"/>
  <c r="Q1913" i="1"/>
  <c r="Q1914" i="1"/>
  <c r="Q1915" i="1"/>
  <c r="Q1916" i="1"/>
  <c r="Q1917" i="1"/>
  <c r="Q1918" i="1"/>
  <c r="Q1919" i="1"/>
  <c r="Q1920" i="1"/>
  <c r="Q1921" i="1"/>
  <c r="Q1922" i="1"/>
  <c r="Q1923" i="1"/>
  <c r="Q1924" i="1"/>
  <c r="Q1925" i="1"/>
  <c r="Q1926" i="1"/>
  <c r="Q1927" i="1"/>
  <c r="Q1928" i="1"/>
  <c r="Q1929" i="1"/>
  <c r="Q1930" i="1"/>
  <c r="Q1931" i="1"/>
  <c r="Q1932" i="1"/>
  <c r="Q1933" i="1"/>
  <c r="Q1934" i="1"/>
  <c r="Q1935" i="1"/>
  <c r="Q1936" i="1"/>
  <c r="Q1937" i="1"/>
  <c r="Q1938" i="1"/>
  <c r="Q1939" i="1"/>
  <c r="Q1940" i="1"/>
  <c r="Q1941" i="1"/>
  <c r="Q1942" i="1"/>
  <c r="Q1943" i="1"/>
  <c r="Q1944" i="1"/>
  <c r="Q1945" i="1"/>
  <c r="Q1946" i="1"/>
  <c r="Q1947" i="1"/>
  <c r="Q1948" i="1"/>
  <c r="Q1949" i="1"/>
  <c r="Q1950" i="1"/>
  <c r="Q1951" i="1"/>
  <c r="Q1952" i="1"/>
  <c r="Q1953" i="1"/>
  <c r="Q1954" i="1"/>
  <c r="Q1955" i="1"/>
  <c r="Q1956" i="1"/>
  <c r="Q1957" i="1"/>
  <c r="Q1958" i="1"/>
  <c r="Q1959" i="1"/>
  <c r="Q1960" i="1"/>
  <c r="Q1961" i="1"/>
  <c r="Q1962" i="1"/>
  <c r="Q1963" i="1"/>
  <c r="Q1964" i="1"/>
  <c r="Q1965" i="1"/>
  <c r="Q1966" i="1"/>
  <c r="Q1967" i="1"/>
  <c r="Q1968" i="1"/>
  <c r="Q1969" i="1"/>
  <c r="Q1970" i="1"/>
  <c r="Q1971" i="1"/>
  <c r="Q1972" i="1"/>
  <c r="Q1973" i="1"/>
  <c r="Q1974" i="1"/>
  <c r="Q1975" i="1"/>
  <c r="Q1976" i="1"/>
  <c r="Q1977" i="1"/>
  <c r="Q1978" i="1"/>
  <c r="Q1979" i="1"/>
  <c r="Q1980" i="1"/>
  <c r="Q1981" i="1"/>
  <c r="Q1982" i="1"/>
  <c r="Q1983" i="1"/>
  <c r="Q1984" i="1"/>
  <c r="Q1985" i="1"/>
  <c r="Q1986" i="1"/>
  <c r="Q1987" i="1"/>
  <c r="Q1988" i="1"/>
  <c r="Q1989" i="1"/>
  <c r="Q1990" i="1"/>
  <c r="Q1991" i="1"/>
  <c r="Q1992" i="1"/>
  <c r="Q1993" i="1"/>
  <c r="Q1994" i="1"/>
  <c r="Q1995" i="1"/>
  <c r="Q1996" i="1"/>
  <c r="Q1997" i="1"/>
  <c r="Q1998" i="1"/>
  <c r="Q1999" i="1"/>
  <c r="Q2000" i="1"/>
  <c r="Q2001" i="1"/>
  <c r="Q2" i="1"/>
  <c r="P3" i="1"/>
  <c r="P4"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085" i="1"/>
  <c r="P1086" i="1"/>
  <c r="P1087" i="1"/>
  <c r="P1088" i="1"/>
  <c r="P1089" i="1"/>
  <c r="P1090" i="1"/>
  <c r="P1091" i="1"/>
  <c r="P1092" i="1"/>
  <c r="P1093" i="1"/>
  <c r="P1094" i="1"/>
  <c r="P1095" i="1"/>
  <c r="P1096" i="1"/>
  <c r="P1097" i="1"/>
  <c r="P1098" i="1"/>
  <c r="P1099" i="1"/>
  <c r="P1100" i="1"/>
  <c r="P1101" i="1"/>
  <c r="P1102" i="1"/>
  <c r="P1103" i="1"/>
  <c r="P1104" i="1"/>
  <c r="P1105" i="1"/>
  <c r="P1106" i="1"/>
  <c r="P1107" i="1"/>
  <c r="P1108" i="1"/>
  <c r="P1109" i="1"/>
  <c r="P1110" i="1"/>
  <c r="P1111" i="1"/>
  <c r="P1112" i="1"/>
  <c r="P1113" i="1"/>
  <c r="P1114" i="1"/>
  <c r="P1115" i="1"/>
  <c r="P1116" i="1"/>
  <c r="P1117" i="1"/>
  <c r="P1118" i="1"/>
  <c r="P1119" i="1"/>
  <c r="P1120" i="1"/>
  <c r="P1121" i="1"/>
  <c r="P1122" i="1"/>
  <c r="P1123" i="1"/>
  <c r="P1124" i="1"/>
  <c r="P1125" i="1"/>
  <c r="P1126" i="1"/>
  <c r="P1127" i="1"/>
  <c r="P1128" i="1"/>
  <c r="P1129" i="1"/>
  <c r="P1130" i="1"/>
  <c r="P1131" i="1"/>
  <c r="P1132" i="1"/>
  <c r="P1133" i="1"/>
  <c r="P1134" i="1"/>
  <c r="P1135" i="1"/>
  <c r="P1136" i="1"/>
  <c r="P1137" i="1"/>
  <c r="P1138" i="1"/>
  <c r="P1139" i="1"/>
  <c r="P1140" i="1"/>
  <c r="P1141" i="1"/>
  <c r="P1142" i="1"/>
  <c r="P1143" i="1"/>
  <c r="P1144" i="1"/>
  <c r="P1145" i="1"/>
  <c r="P1146" i="1"/>
  <c r="P1147" i="1"/>
  <c r="P1148" i="1"/>
  <c r="P1149" i="1"/>
  <c r="P1150" i="1"/>
  <c r="P1151" i="1"/>
  <c r="P1152" i="1"/>
  <c r="P1153" i="1"/>
  <c r="P1154" i="1"/>
  <c r="P1155" i="1"/>
  <c r="P1156" i="1"/>
  <c r="P1157" i="1"/>
  <c r="P1158" i="1"/>
  <c r="P1159" i="1"/>
  <c r="P1160" i="1"/>
  <c r="P1161" i="1"/>
  <c r="P1162" i="1"/>
  <c r="P1163" i="1"/>
  <c r="P1164" i="1"/>
  <c r="P1165" i="1"/>
  <c r="P1166" i="1"/>
  <c r="P1167" i="1"/>
  <c r="P1168" i="1"/>
  <c r="P1169" i="1"/>
  <c r="P1170" i="1"/>
  <c r="P1171" i="1"/>
  <c r="P1172" i="1"/>
  <c r="P1173" i="1"/>
  <c r="P1174" i="1"/>
  <c r="P1175" i="1"/>
  <c r="P1176" i="1"/>
  <c r="P1177" i="1"/>
  <c r="P1178" i="1"/>
  <c r="P1179" i="1"/>
  <c r="P1180" i="1"/>
  <c r="P1181" i="1"/>
  <c r="P1182" i="1"/>
  <c r="P1183" i="1"/>
  <c r="P1184" i="1"/>
  <c r="P1185" i="1"/>
  <c r="P1186" i="1"/>
  <c r="P1187" i="1"/>
  <c r="P1188" i="1"/>
  <c r="P1189" i="1"/>
  <c r="P1190" i="1"/>
  <c r="P1191" i="1"/>
  <c r="P1192" i="1"/>
  <c r="P1193" i="1"/>
  <c r="P1194" i="1"/>
  <c r="P1195" i="1"/>
  <c r="P1196" i="1"/>
  <c r="P1197" i="1"/>
  <c r="P1198" i="1"/>
  <c r="P1199" i="1"/>
  <c r="P1200" i="1"/>
  <c r="P1201" i="1"/>
  <c r="P1202" i="1"/>
  <c r="P1203" i="1"/>
  <c r="P1204" i="1"/>
  <c r="P1205" i="1"/>
  <c r="P1206" i="1"/>
  <c r="P1207" i="1"/>
  <c r="P1208" i="1"/>
  <c r="P1209" i="1"/>
  <c r="P1210" i="1"/>
  <c r="P1211" i="1"/>
  <c r="P1212" i="1"/>
  <c r="P1213" i="1"/>
  <c r="P1214" i="1"/>
  <c r="P1215" i="1"/>
  <c r="P1216" i="1"/>
  <c r="P1217" i="1"/>
  <c r="P1218" i="1"/>
  <c r="P1219" i="1"/>
  <c r="P1220" i="1"/>
  <c r="P1221" i="1"/>
  <c r="P1222" i="1"/>
  <c r="P1223" i="1"/>
  <c r="P1224" i="1"/>
  <c r="P1225" i="1"/>
  <c r="P1226" i="1"/>
  <c r="P1227" i="1"/>
  <c r="P1228" i="1"/>
  <c r="P1229" i="1"/>
  <c r="P1230" i="1"/>
  <c r="P1231" i="1"/>
  <c r="P1232" i="1"/>
  <c r="P1233" i="1"/>
  <c r="P1234" i="1"/>
  <c r="P1235" i="1"/>
  <c r="P1236" i="1"/>
  <c r="P1237" i="1"/>
  <c r="P1238" i="1"/>
  <c r="P1239" i="1"/>
  <c r="P1240" i="1"/>
  <c r="P1241" i="1"/>
  <c r="P1242" i="1"/>
  <c r="P1243" i="1"/>
  <c r="P1244" i="1"/>
  <c r="P1245" i="1"/>
  <c r="P1246" i="1"/>
  <c r="P1247" i="1"/>
  <c r="P1248" i="1"/>
  <c r="P1249" i="1"/>
  <c r="P1250" i="1"/>
  <c r="P1251" i="1"/>
  <c r="P1252" i="1"/>
  <c r="P1253" i="1"/>
  <c r="P1254" i="1"/>
  <c r="P1255" i="1"/>
  <c r="P1256" i="1"/>
  <c r="P1257" i="1"/>
  <c r="P1258" i="1"/>
  <c r="P1259" i="1"/>
  <c r="P1260" i="1"/>
  <c r="P1261" i="1"/>
  <c r="P1262" i="1"/>
  <c r="P1263" i="1"/>
  <c r="P1264" i="1"/>
  <c r="P1265" i="1"/>
  <c r="P1266" i="1"/>
  <c r="P1267" i="1"/>
  <c r="P1268" i="1"/>
  <c r="P1269" i="1"/>
  <c r="P1270" i="1"/>
  <c r="P1271" i="1"/>
  <c r="P1272" i="1"/>
  <c r="P1273" i="1"/>
  <c r="P1274" i="1"/>
  <c r="P1275" i="1"/>
  <c r="P1276" i="1"/>
  <c r="P1277" i="1"/>
  <c r="P1278" i="1"/>
  <c r="P1279" i="1"/>
  <c r="P1280" i="1"/>
  <c r="P1281" i="1"/>
  <c r="P1282" i="1"/>
  <c r="P1283" i="1"/>
  <c r="P1284" i="1"/>
  <c r="P1285" i="1"/>
  <c r="P1286" i="1"/>
  <c r="P1287" i="1"/>
  <c r="P1288" i="1"/>
  <c r="P1289" i="1"/>
  <c r="P1290" i="1"/>
  <c r="P1291" i="1"/>
  <c r="P1292" i="1"/>
  <c r="P1293" i="1"/>
  <c r="P1294" i="1"/>
  <c r="P1295" i="1"/>
  <c r="P1296" i="1"/>
  <c r="P1297" i="1"/>
  <c r="P1298" i="1"/>
  <c r="P1299" i="1"/>
  <c r="P1300" i="1"/>
  <c r="P1301" i="1"/>
  <c r="P1302" i="1"/>
  <c r="P1303" i="1"/>
  <c r="P1304" i="1"/>
  <c r="P1305" i="1"/>
  <c r="P1306" i="1"/>
  <c r="P1307" i="1"/>
  <c r="P1308" i="1"/>
  <c r="P1309" i="1"/>
  <c r="P1310" i="1"/>
  <c r="P1311" i="1"/>
  <c r="P1312" i="1"/>
  <c r="P1313" i="1"/>
  <c r="P1314" i="1"/>
  <c r="P1315" i="1"/>
  <c r="P1316" i="1"/>
  <c r="P1317" i="1"/>
  <c r="P1318" i="1"/>
  <c r="P1319" i="1"/>
  <c r="P1320" i="1"/>
  <c r="P1321" i="1"/>
  <c r="P1322" i="1"/>
  <c r="P1323" i="1"/>
  <c r="P1324" i="1"/>
  <c r="P1325" i="1"/>
  <c r="P1326" i="1"/>
  <c r="P1327" i="1"/>
  <c r="P1328" i="1"/>
  <c r="P1329" i="1"/>
  <c r="P1330" i="1"/>
  <c r="P1331" i="1"/>
  <c r="P1332" i="1"/>
  <c r="P1333" i="1"/>
  <c r="P1334" i="1"/>
  <c r="P1335" i="1"/>
  <c r="P1336" i="1"/>
  <c r="P1337" i="1"/>
  <c r="P1338" i="1"/>
  <c r="P1339" i="1"/>
  <c r="P1340" i="1"/>
  <c r="P1341" i="1"/>
  <c r="P1342" i="1"/>
  <c r="P1343" i="1"/>
  <c r="P1344" i="1"/>
  <c r="P1345" i="1"/>
  <c r="P1346" i="1"/>
  <c r="P1347" i="1"/>
  <c r="P1348" i="1"/>
  <c r="P1349" i="1"/>
  <c r="P1350" i="1"/>
  <c r="P1351" i="1"/>
  <c r="P1352" i="1"/>
  <c r="P1353" i="1"/>
  <c r="P1354" i="1"/>
  <c r="P1355" i="1"/>
  <c r="P1356" i="1"/>
  <c r="P1357" i="1"/>
  <c r="P1358" i="1"/>
  <c r="P1359" i="1"/>
  <c r="P1360" i="1"/>
  <c r="P1361" i="1"/>
  <c r="P1362" i="1"/>
  <c r="P1363" i="1"/>
  <c r="P1364" i="1"/>
  <c r="P1365" i="1"/>
  <c r="P1366" i="1"/>
  <c r="P1367" i="1"/>
  <c r="P1368" i="1"/>
  <c r="P1369" i="1"/>
  <c r="P1370" i="1"/>
  <c r="P1371" i="1"/>
  <c r="P1372" i="1"/>
  <c r="P1373" i="1"/>
  <c r="P1374" i="1"/>
  <c r="P1375" i="1"/>
  <c r="P1376" i="1"/>
  <c r="P1377" i="1"/>
  <c r="P1378" i="1"/>
  <c r="P1379" i="1"/>
  <c r="P1380" i="1"/>
  <c r="P1381" i="1"/>
  <c r="P1382" i="1"/>
  <c r="P1383" i="1"/>
  <c r="P1384" i="1"/>
  <c r="P1385" i="1"/>
  <c r="P1386" i="1"/>
  <c r="P1387" i="1"/>
  <c r="P1388" i="1"/>
  <c r="P1389" i="1"/>
  <c r="P1390" i="1"/>
  <c r="P1391" i="1"/>
  <c r="P1392" i="1"/>
  <c r="P1393" i="1"/>
  <c r="P1394" i="1"/>
  <c r="P1395" i="1"/>
  <c r="P1396" i="1"/>
  <c r="P1397" i="1"/>
  <c r="P1398" i="1"/>
  <c r="P1399" i="1"/>
  <c r="P1400" i="1"/>
  <c r="P1401" i="1"/>
  <c r="P1402" i="1"/>
  <c r="P1403" i="1"/>
  <c r="P1404" i="1"/>
  <c r="P1405" i="1"/>
  <c r="P1406" i="1"/>
  <c r="P1407" i="1"/>
  <c r="P1408" i="1"/>
  <c r="P1409" i="1"/>
  <c r="P1410" i="1"/>
  <c r="P1411" i="1"/>
  <c r="P1412" i="1"/>
  <c r="P1413" i="1"/>
  <c r="P1414" i="1"/>
  <c r="P1415" i="1"/>
  <c r="P1416" i="1"/>
  <c r="P1417" i="1"/>
  <c r="P1418" i="1"/>
  <c r="P1419" i="1"/>
  <c r="P1420" i="1"/>
  <c r="P1421" i="1"/>
  <c r="P1422" i="1"/>
  <c r="P1423" i="1"/>
  <c r="P1424" i="1"/>
  <c r="P1425" i="1"/>
  <c r="P1426" i="1"/>
  <c r="P1427" i="1"/>
  <c r="P1428" i="1"/>
  <c r="P1429" i="1"/>
  <c r="P1430" i="1"/>
  <c r="P1431" i="1"/>
  <c r="P1432" i="1"/>
  <c r="P1433" i="1"/>
  <c r="P1434" i="1"/>
  <c r="P1435" i="1"/>
  <c r="P1436" i="1"/>
  <c r="P1437" i="1"/>
  <c r="P1438" i="1"/>
  <c r="P1439" i="1"/>
  <c r="P1440" i="1"/>
  <c r="P1441" i="1"/>
  <c r="P1442" i="1"/>
  <c r="P1443" i="1"/>
  <c r="P1444" i="1"/>
  <c r="P1445" i="1"/>
  <c r="P1446" i="1"/>
  <c r="P1447" i="1"/>
  <c r="P1448" i="1"/>
  <c r="P1449" i="1"/>
  <c r="P1450" i="1"/>
  <c r="P1451" i="1"/>
  <c r="P1452" i="1"/>
  <c r="P1453" i="1"/>
  <c r="P1454" i="1"/>
  <c r="P1455" i="1"/>
  <c r="P1456" i="1"/>
  <c r="P1457" i="1"/>
  <c r="P1458" i="1"/>
  <c r="P1459" i="1"/>
  <c r="P1460" i="1"/>
  <c r="P1461" i="1"/>
  <c r="P1462" i="1"/>
  <c r="P1463" i="1"/>
  <c r="P1464" i="1"/>
  <c r="P1465" i="1"/>
  <c r="P1466" i="1"/>
  <c r="P1467" i="1"/>
  <c r="P1468" i="1"/>
  <c r="P1469" i="1"/>
  <c r="P1470" i="1"/>
  <c r="P1471" i="1"/>
  <c r="P1472" i="1"/>
  <c r="P1473" i="1"/>
  <c r="P1474" i="1"/>
  <c r="P1475" i="1"/>
  <c r="P1476" i="1"/>
  <c r="P1477" i="1"/>
  <c r="P1478" i="1"/>
  <c r="P1479" i="1"/>
  <c r="P1480" i="1"/>
  <c r="P1481" i="1"/>
  <c r="P1482" i="1"/>
  <c r="P1483" i="1"/>
  <c r="P1484" i="1"/>
  <c r="P1485" i="1"/>
  <c r="P1486" i="1"/>
  <c r="P1487" i="1"/>
  <c r="P1488" i="1"/>
  <c r="P1489" i="1"/>
  <c r="P1490" i="1"/>
  <c r="P1491" i="1"/>
  <c r="P1492" i="1"/>
  <c r="P1493" i="1"/>
  <c r="P1494" i="1"/>
  <c r="P1495" i="1"/>
  <c r="P1496" i="1"/>
  <c r="P1497" i="1"/>
  <c r="P1498" i="1"/>
  <c r="P1499" i="1"/>
  <c r="P1500" i="1"/>
  <c r="P1501" i="1"/>
  <c r="P1502" i="1"/>
  <c r="P1503" i="1"/>
  <c r="P1504" i="1"/>
  <c r="P1505" i="1"/>
  <c r="P1506" i="1"/>
  <c r="P1507" i="1"/>
  <c r="P1508" i="1"/>
  <c r="P1509" i="1"/>
  <c r="P1510" i="1"/>
  <c r="P1511" i="1"/>
  <c r="P1512" i="1"/>
  <c r="P1513" i="1"/>
  <c r="P1514" i="1"/>
  <c r="P1515" i="1"/>
  <c r="P1516" i="1"/>
  <c r="P1517" i="1"/>
  <c r="P1518" i="1"/>
  <c r="P1519" i="1"/>
  <c r="P1520" i="1"/>
  <c r="P1521" i="1"/>
  <c r="P1522" i="1"/>
  <c r="P1523" i="1"/>
  <c r="P1524" i="1"/>
  <c r="P1525" i="1"/>
  <c r="P1526" i="1"/>
  <c r="P1527" i="1"/>
  <c r="P1528" i="1"/>
  <c r="P1529" i="1"/>
  <c r="P1530" i="1"/>
  <c r="P1531" i="1"/>
  <c r="P1532" i="1"/>
  <c r="P1533" i="1"/>
  <c r="P1534" i="1"/>
  <c r="P1535" i="1"/>
  <c r="P1536" i="1"/>
  <c r="P1537" i="1"/>
  <c r="P1538" i="1"/>
  <c r="P1539" i="1"/>
  <c r="P1540" i="1"/>
  <c r="P1541" i="1"/>
  <c r="P1542" i="1"/>
  <c r="P1543" i="1"/>
  <c r="P1544" i="1"/>
  <c r="P1545" i="1"/>
  <c r="P1546" i="1"/>
  <c r="P1547" i="1"/>
  <c r="P1548" i="1"/>
  <c r="P1549" i="1"/>
  <c r="P1550" i="1"/>
  <c r="P1551" i="1"/>
  <c r="P1552" i="1"/>
  <c r="P1553" i="1"/>
  <c r="P1554" i="1"/>
  <c r="P1555" i="1"/>
  <c r="P1556" i="1"/>
  <c r="P1557" i="1"/>
  <c r="P1558" i="1"/>
  <c r="P1559" i="1"/>
  <c r="P1560" i="1"/>
  <c r="P1561" i="1"/>
  <c r="P1562" i="1"/>
  <c r="P1563" i="1"/>
  <c r="P1564" i="1"/>
  <c r="P1565" i="1"/>
  <c r="P1566" i="1"/>
  <c r="P1567" i="1"/>
  <c r="P1568" i="1"/>
  <c r="P1569" i="1"/>
  <c r="P1570" i="1"/>
  <c r="P1571" i="1"/>
  <c r="P1572" i="1"/>
  <c r="P1573" i="1"/>
  <c r="P1574" i="1"/>
  <c r="P1575" i="1"/>
  <c r="P1576" i="1"/>
  <c r="P1577" i="1"/>
  <c r="P1578" i="1"/>
  <c r="P1579" i="1"/>
  <c r="P1580" i="1"/>
  <c r="P1581" i="1"/>
  <c r="P1582" i="1"/>
  <c r="P1583" i="1"/>
  <c r="P1584" i="1"/>
  <c r="P1585" i="1"/>
  <c r="P1586" i="1"/>
  <c r="P1587" i="1"/>
  <c r="P1588" i="1"/>
  <c r="P1589" i="1"/>
  <c r="P1590" i="1"/>
  <c r="P1591" i="1"/>
  <c r="P1592" i="1"/>
  <c r="P1593" i="1"/>
  <c r="P1594" i="1"/>
  <c r="P1595" i="1"/>
  <c r="P1596" i="1"/>
  <c r="P1597" i="1"/>
  <c r="P1598" i="1"/>
  <c r="P1599" i="1"/>
  <c r="P1600" i="1"/>
  <c r="P1601" i="1"/>
  <c r="P1602" i="1"/>
  <c r="P1603" i="1"/>
  <c r="P1604" i="1"/>
  <c r="P1605" i="1"/>
  <c r="P1606" i="1"/>
  <c r="P1607" i="1"/>
  <c r="P1608" i="1"/>
  <c r="P1609" i="1"/>
  <c r="P1610" i="1"/>
  <c r="P1611" i="1"/>
  <c r="P1612" i="1"/>
  <c r="P1613" i="1"/>
  <c r="P1614" i="1"/>
  <c r="P1615" i="1"/>
  <c r="P1616" i="1"/>
  <c r="P1617" i="1"/>
  <c r="P1618" i="1"/>
  <c r="P1619" i="1"/>
  <c r="P1620" i="1"/>
  <c r="P1621" i="1"/>
  <c r="P1622" i="1"/>
  <c r="P1623" i="1"/>
  <c r="P1624" i="1"/>
  <c r="P1625" i="1"/>
  <c r="P1626" i="1"/>
  <c r="P1627" i="1"/>
  <c r="P1628" i="1"/>
  <c r="P1629" i="1"/>
  <c r="P1630" i="1"/>
  <c r="P1631" i="1"/>
  <c r="P1632" i="1"/>
  <c r="P1633" i="1"/>
  <c r="P1634" i="1"/>
  <c r="P1635" i="1"/>
  <c r="P1636" i="1"/>
  <c r="P1637" i="1"/>
  <c r="P1638" i="1"/>
  <c r="P1639" i="1"/>
  <c r="P1640" i="1"/>
  <c r="P1641" i="1"/>
  <c r="P1642" i="1"/>
  <c r="P1643" i="1"/>
  <c r="P1644" i="1"/>
  <c r="P1645" i="1"/>
  <c r="P1646" i="1"/>
  <c r="P1647" i="1"/>
  <c r="P1648" i="1"/>
  <c r="P1649" i="1"/>
  <c r="P1650" i="1"/>
  <c r="P1651" i="1"/>
  <c r="P1652" i="1"/>
  <c r="P1653" i="1"/>
  <c r="P1654" i="1"/>
  <c r="P1655" i="1"/>
  <c r="P1656" i="1"/>
  <c r="P1657" i="1"/>
  <c r="P1658" i="1"/>
  <c r="P1659" i="1"/>
  <c r="P1660" i="1"/>
  <c r="P1661" i="1"/>
  <c r="P1662" i="1"/>
  <c r="P1663" i="1"/>
  <c r="P1664" i="1"/>
  <c r="P1665" i="1"/>
  <c r="P1666" i="1"/>
  <c r="P1667" i="1"/>
  <c r="P1668" i="1"/>
  <c r="P1669" i="1"/>
  <c r="P1670" i="1"/>
  <c r="P1671" i="1"/>
  <c r="P1672" i="1"/>
  <c r="P1673" i="1"/>
  <c r="P1674" i="1"/>
  <c r="P1675" i="1"/>
  <c r="P1676" i="1"/>
  <c r="P1677" i="1"/>
  <c r="P1678" i="1"/>
  <c r="P1679" i="1"/>
  <c r="P1680" i="1"/>
  <c r="P1681" i="1"/>
  <c r="P1682" i="1"/>
  <c r="P1683" i="1"/>
  <c r="P1684" i="1"/>
  <c r="P1685" i="1"/>
  <c r="P1686" i="1"/>
  <c r="P1687" i="1"/>
  <c r="P1688" i="1"/>
  <c r="P1689" i="1"/>
  <c r="P1690" i="1"/>
  <c r="P1691" i="1"/>
  <c r="P1692" i="1"/>
  <c r="P1693" i="1"/>
  <c r="P1694" i="1"/>
  <c r="P1695" i="1"/>
  <c r="P1696" i="1"/>
  <c r="P1697" i="1"/>
  <c r="P1698" i="1"/>
  <c r="P1699" i="1"/>
  <c r="P1700" i="1"/>
  <c r="P1701" i="1"/>
  <c r="P1702" i="1"/>
  <c r="P1703" i="1"/>
  <c r="P1704" i="1"/>
  <c r="P1705" i="1"/>
  <c r="P1706" i="1"/>
  <c r="P1707" i="1"/>
  <c r="P1708" i="1"/>
  <c r="P1709" i="1"/>
  <c r="P1710" i="1"/>
  <c r="P1711" i="1"/>
  <c r="P1712" i="1"/>
  <c r="P1713" i="1"/>
  <c r="P1714" i="1"/>
  <c r="P1715" i="1"/>
  <c r="P1716" i="1"/>
  <c r="P1717" i="1"/>
  <c r="P1718" i="1"/>
  <c r="P1719" i="1"/>
  <c r="P1720" i="1"/>
  <c r="P1721" i="1"/>
  <c r="P1722" i="1"/>
  <c r="P1723" i="1"/>
  <c r="P1724" i="1"/>
  <c r="P1725" i="1"/>
  <c r="P1726" i="1"/>
  <c r="P1727" i="1"/>
  <c r="P1728" i="1"/>
  <c r="P1729" i="1"/>
  <c r="P1730" i="1"/>
  <c r="P1731" i="1"/>
  <c r="P1732" i="1"/>
  <c r="P1733" i="1"/>
  <c r="P1734" i="1"/>
  <c r="P1735" i="1"/>
  <c r="P1736" i="1"/>
  <c r="P1737" i="1"/>
  <c r="P1738" i="1"/>
  <c r="P1739" i="1"/>
  <c r="P1740" i="1"/>
  <c r="P1741" i="1"/>
  <c r="P1742" i="1"/>
  <c r="P1743" i="1"/>
  <c r="P1744" i="1"/>
  <c r="P1745" i="1"/>
  <c r="P1746" i="1"/>
  <c r="P1747" i="1"/>
  <c r="P1748" i="1"/>
  <c r="P1749" i="1"/>
  <c r="P1750" i="1"/>
  <c r="P1751" i="1"/>
  <c r="P1752" i="1"/>
  <c r="P1753" i="1"/>
  <c r="P1754" i="1"/>
  <c r="P1755" i="1"/>
  <c r="P1756" i="1"/>
  <c r="P1757" i="1"/>
  <c r="P1758" i="1"/>
  <c r="P1759" i="1"/>
  <c r="P1760" i="1"/>
  <c r="P1761" i="1"/>
  <c r="P1762" i="1"/>
  <c r="P1763" i="1"/>
  <c r="P1764" i="1"/>
  <c r="P1765" i="1"/>
  <c r="P1766" i="1"/>
  <c r="P1767" i="1"/>
  <c r="P1768" i="1"/>
  <c r="P1769" i="1"/>
  <c r="P1770" i="1"/>
  <c r="P1771" i="1"/>
  <c r="P1772" i="1"/>
  <c r="P1773" i="1"/>
  <c r="P1774" i="1"/>
  <c r="P1775" i="1"/>
  <c r="P1776" i="1"/>
  <c r="P1777" i="1"/>
  <c r="P1778" i="1"/>
  <c r="P1779" i="1"/>
  <c r="P1780" i="1"/>
  <c r="P1781" i="1"/>
  <c r="P1782" i="1"/>
  <c r="P1783" i="1"/>
  <c r="P1784" i="1"/>
  <c r="P1785" i="1"/>
  <c r="P1786" i="1"/>
  <c r="P1787" i="1"/>
  <c r="P1788" i="1"/>
  <c r="P1789" i="1"/>
  <c r="P1790" i="1"/>
  <c r="P1791" i="1"/>
  <c r="P1792" i="1"/>
  <c r="P1793" i="1"/>
  <c r="P1794" i="1"/>
  <c r="P1795" i="1"/>
  <c r="P1796" i="1"/>
  <c r="P1797" i="1"/>
  <c r="P1798" i="1"/>
  <c r="P1799" i="1"/>
  <c r="P1800" i="1"/>
  <c r="P1801" i="1"/>
  <c r="P1802" i="1"/>
  <c r="P1803" i="1"/>
  <c r="P1804" i="1"/>
  <c r="P1805" i="1"/>
  <c r="P1806" i="1"/>
  <c r="P1807" i="1"/>
  <c r="P1808" i="1"/>
  <c r="P1809" i="1"/>
  <c r="P1810" i="1"/>
  <c r="P1811" i="1"/>
  <c r="P1812" i="1"/>
  <c r="P1813" i="1"/>
  <c r="P1814" i="1"/>
  <c r="P1815" i="1"/>
  <c r="P1816" i="1"/>
  <c r="P1817" i="1"/>
  <c r="P1818" i="1"/>
  <c r="P1819" i="1"/>
  <c r="P1820" i="1"/>
  <c r="P1821" i="1"/>
  <c r="P1822" i="1"/>
  <c r="P1823" i="1"/>
  <c r="P1824" i="1"/>
  <c r="P1825" i="1"/>
  <c r="P1826" i="1"/>
  <c r="P1827" i="1"/>
  <c r="P1828" i="1"/>
  <c r="P1829" i="1"/>
  <c r="P1830" i="1"/>
  <c r="P1831" i="1"/>
  <c r="P1832" i="1"/>
  <c r="P1833" i="1"/>
  <c r="P1834" i="1"/>
  <c r="P1835" i="1"/>
  <c r="P1836" i="1"/>
  <c r="P1837" i="1"/>
  <c r="P1838" i="1"/>
  <c r="P1839" i="1"/>
  <c r="P1840" i="1"/>
  <c r="P1841" i="1"/>
  <c r="P1842" i="1"/>
  <c r="P1843" i="1"/>
  <c r="P1844" i="1"/>
  <c r="P1845" i="1"/>
  <c r="P1846" i="1"/>
  <c r="P1847" i="1"/>
  <c r="P1848" i="1"/>
  <c r="P1849" i="1"/>
  <c r="P1850" i="1"/>
  <c r="P1851" i="1"/>
  <c r="P1852" i="1"/>
  <c r="P1853" i="1"/>
  <c r="P1854" i="1"/>
  <c r="P1855" i="1"/>
  <c r="P1856" i="1"/>
  <c r="P1857" i="1"/>
  <c r="P1858" i="1"/>
  <c r="P1859" i="1"/>
  <c r="P1860" i="1"/>
  <c r="P1861" i="1"/>
  <c r="P1862" i="1"/>
  <c r="P1863" i="1"/>
  <c r="P1864" i="1"/>
  <c r="P1865" i="1"/>
  <c r="P1866" i="1"/>
  <c r="P1867" i="1"/>
  <c r="P1868" i="1"/>
  <c r="P1869" i="1"/>
  <c r="P1870" i="1"/>
  <c r="P1871" i="1"/>
  <c r="P1872" i="1"/>
  <c r="P1873" i="1"/>
  <c r="P1874" i="1"/>
  <c r="P1875" i="1"/>
  <c r="P1876" i="1"/>
  <c r="P1877" i="1"/>
  <c r="P1878" i="1"/>
  <c r="P1879" i="1"/>
  <c r="P1880" i="1"/>
  <c r="P1881" i="1"/>
  <c r="P1882" i="1"/>
  <c r="P1883" i="1"/>
  <c r="P1884" i="1"/>
  <c r="P1885" i="1"/>
  <c r="P1886" i="1"/>
  <c r="P1887" i="1"/>
  <c r="P1888" i="1"/>
  <c r="P1889" i="1"/>
  <c r="P1890" i="1"/>
  <c r="P1891" i="1"/>
  <c r="P1892" i="1"/>
  <c r="P1893" i="1"/>
  <c r="P1894" i="1"/>
  <c r="P1895" i="1"/>
  <c r="P1896" i="1"/>
  <c r="P1897" i="1"/>
  <c r="P1898" i="1"/>
  <c r="P1899" i="1"/>
  <c r="P1900" i="1"/>
  <c r="P1901" i="1"/>
  <c r="P1902" i="1"/>
  <c r="P1903" i="1"/>
  <c r="P1904" i="1"/>
  <c r="P1905" i="1"/>
  <c r="P1906" i="1"/>
  <c r="P1907" i="1"/>
  <c r="P1908" i="1"/>
  <c r="P1909" i="1"/>
  <c r="P1910" i="1"/>
  <c r="P1911" i="1"/>
  <c r="P1912" i="1"/>
  <c r="P1913" i="1"/>
  <c r="P1914" i="1"/>
  <c r="P1915" i="1"/>
  <c r="P1916" i="1"/>
  <c r="P1917" i="1"/>
  <c r="P1918" i="1"/>
  <c r="P1919" i="1"/>
  <c r="P1920" i="1"/>
  <c r="P1921" i="1"/>
  <c r="P1922" i="1"/>
  <c r="P1923" i="1"/>
  <c r="P1924" i="1"/>
  <c r="P1925" i="1"/>
  <c r="P1926" i="1"/>
  <c r="P1927" i="1"/>
  <c r="P1928" i="1"/>
  <c r="P1929" i="1"/>
  <c r="P1930" i="1"/>
  <c r="P1931" i="1"/>
  <c r="P1932" i="1"/>
  <c r="P1933" i="1"/>
  <c r="P1934" i="1"/>
  <c r="P1935" i="1"/>
  <c r="P1936" i="1"/>
  <c r="P1937" i="1"/>
  <c r="P1938" i="1"/>
  <c r="P1939" i="1"/>
  <c r="P1940" i="1"/>
  <c r="P1941" i="1"/>
  <c r="P1942" i="1"/>
  <c r="P1943" i="1"/>
  <c r="P1944" i="1"/>
  <c r="P1945" i="1"/>
  <c r="P1946" i="1"/>
  <c r="P1947" i="1"/>
  <c r="P1948" i="1"/>
  <c r="P1949" i="1"/>
  <c r="P1950" i="1"/>
  <c r="P1951" i="1"/>
  <c r="P1952" i="1"/>
  <c r="P1953" i="1"/>
  <c r="P1954" i="1"/>
  <c r="P1955" i="1"/>
  <c r="P1956" i="1"/>
  <c r="P1957" i="1"/>
  <c r="P1958" i="1"/>
  <c r="P1959" i="1"/>
  <c r="P1960" i="1"/>
  <c r="P1961" i="1"/>
  <c r="P1962" i="1"/>
  <c r="P1963" i="1"/>
  <c r="P1964" i="1"/>
  <c r="P1965" i="1"/>
  <c r="P1966" i="1"/>
  <c r="P1967" i="1"/>
  <c r="P1968" i="1"/>
  <c r="P1969" i="1"/>
  <c r="P1970" i="1"/>
  <c r="P1971" i="1"/>
  <c r="P1972" i="1"/>
  <c r="P1973" i="1"/>
  <c r="P1974" i="1"/>
  <c r="P1975" i="1"/>
  <c r="P1976" i="1"/>
  <c r="P1977" i="1"/>
  <c r="P1978" i="1"/>
  <c r="P1979" i="1"/>
  <c r="P1980" i="1"/>
  <c r="P1981" i="1"/>
  <c r="P1982" i="1"/>
  <c r="P1983" i="1"/>
  <c r="P1984" i="1"/>
  <c r="P1985" i="1"/>
  <c r="P1986" i="1"/>
  <c r="P1987" i="1"/>
  <c r="P1988" i="1"/>
  <c r="P1989" i="1"/>
  <c r="P1990" i="1"/>
  <c r="P1991" i="1"/>
  <c r="P1992" i="1"/>
  <c r="P1993" i="1"/>
  <c r="P1994" i="1"/>
  <c r="P1995" i="1"/>
  <c r="P1996" i="1"/>
  <c r="P1997" i="1"/>
  <c r="P1998" i="1"/>
  <c r="P1999" i="1"/>
  <c r="P2000" i="1"/>
  <c r="P2001" i="1"/>
  <c r="P2" i="1"/>
  <c r="G17" i="9" l="1"/>
  <c r="H17" i="9"/>
  <c r="I17" i="9"/>
  <c r="J17" i="9"/>
  <c r="K17" i="9"/>
  <c r="L17" i="9"/>
  <c r="F17" i="9"/>
  <c r="C17" i="9"/>
  <c r="D17" i="9"/>
  <c r="B17" i="9"/>
  <c r="M17" i="9" l="1"/>
  <c r="E17" i="9"/>
  <c r="G15" i="9"/>
  <c r="H15" i="9"/>
  <c r="I15" i="9"/>
  <c r="J15" i="9"/>
  <c r="K15" i="9"/>
  <c r="L15" i="9"/>
  <c r="F15" i="9"/>
  <c r="M15" i="9" l="1"/>
  <c r="K76" i="8"/>
  <c r="L13" i="9" s="1"/>
  <c r="J76" i="8"/>
  <c r="K13" i="9" s="1"/>
  <c r="I76" i="8"/>
  <c r="J13" i="9" s="1"/>
  <c r="H76" i="8"/>
  <c r="I13" i="9" s="1"/>
  <c r="G76" i="8"/>
  <c r="H13" i="9" s="1"/>
  <c r="F76" i="8"/>
  <c r="G13" i="9" s="1"/>
  <c r="E76" i="8"/>
  <c r="F13" i="9" s="1"/>
  <c r="D76" i="8"/>
  <c r="D13" i="9" s="1"/>
  <c r="C76" i="8"/>
  <c r="C13" i="9" s="1"/>
  <c r="B76" i="8"/>
  <c r="B13" i="9" s="1"/>
  <c r="K67" i="8"/>
  <c r="L12" i="9" s="1"/>
  <c r="J67" i="8"/>
  <c r="K12" i="9" s="1"/>
  <c r="I67" i="8"/>
  <c r="J12" i="9" s="1"/>
  <c r="H67" i="8"/>
  <c r="I12" i="9" s="1"/>
  <c r="G67" i="8"/>
  <c r="H12" i="9" s="1"/>
  <c r="F67" i="8"/>
  <c r="G12" i="9" s="1"/>
  <c r="E67" i="8"/>
  <c r="F12" i="9" s="1"/>
  <c r="D67" i="8"/>
  <c r="D12" i="9" s="1"/>
  <c r="C67" i="8"/>
  <c r="C12" i="9" s="1"/>
  <c r="B67" i="8"/>
  <c r="B12" i="9" s="1"/>
  <c r="K60" i="8"/>
  <c r="L11" i="9" s="1"/>
  <c r="J60" i="8"/>
  <c r="K11" i="9" s="1"/>
  <c r="I60" i="8"/>
  <c r="J11" i="9" s="1"/>
  <c r="H60" i="8"/>
  <c r="I11" i="9" s="1"/>
  <c r="G60" i="8"/>
  <c r="H11" i="9" s="1"/>
  <c r="F60" i="8"/>
  <c r="G11" i="9" s="1"/>
  <c r="E60" i="8"/>
  <c r="F11" i="9" s="1"/>
  <c r="D60" i="8"/>
  <c r="D11" i="9" s="1"/>
  <c r="C60" i="8"/>
  <c r="C11" i="9" s="1"/>
  <c r="B60" i="8"/>
  <c r="B11" i="9" s="1"/>
  <c r="K53" i="8"/>
  <c r="L10" i="9" s="1"/>
  <c r="J53" i="8"/>
  <c r="K10" i="9" s="1"/>
  <c r="I53" i="8"/>
  <c r="J10" i="9" s="1"/>
  <c r="H53" i="8"/>
  <c r="I10" i="9" s="1"/>
  <c r="G53" i="8"/>
  <c r="H10" i="9" s="1"/>
  <c r="F53" i="8"/>
  <c r="G10" i="9" s="1"/>
  <c r="E53" i="8"/>
  <c r="F10" i="9" s="1"/>
  <c r="D53" i="8"/>
  <c r="D10" i="9" s="1"/>
  <c r="C53" i="8"/>
  <c r="C10" i="9" s="1"/>
  <c r="B53" i="8"/>
  <c r="B10" i="9" s="1"/>
  <c r="K46" i="8"/>
  <c r="L9" i="9" s="1"/>
  <c r="J46" i="8"/>
  <c r="K9" i="9" s="1"/>
  <c r="I46" i="8"/>
  <c r="J9" i="9" s="1"/>
  <c r="H46" i="8"/>
  <c r="I9" i="9" s="1"/>
  <c r="G46" i="8"/>
  <c r="H9" i="9" s="1"/>
  <c r="F46" i="8"/>
  <c r="G9" i="9" s="1"/>
  <c r="E46" i="8"/>
  <c r="F9" i="9" s="1"/>
  <c r="D46" i="8"/>
  <c r="D9" i="9" s="1"/>
  <c r="C46" i="8"/>
  <c r="C9" i="9" s="1"/>
  <c r="B46" i="8"/>
  <c r="B9" i="9" s="1"/>
  <c r="K39" i="8"/>
  <c r="L8" i="9" s="1"/>
  <c r="J39" i="8"/>
  <c r="K8" i="9" s="1"/>
  <c r="I39" i="8"/>
  <c r="J8" i="9" s="1"/>
  <c r="H39" i="8"/>
  <c r="I8" i="9" s="1"/>
  <c r="G39" i="8"/>
  <c r="H8" i="9" s="1"/>
  <c r="F39" i="8"/>
  <c r="G8" i="9" s="1"/>
  <c r="E39" i="8"/>
  <c r="F8" i="9" s="1"/>
  <c r="D39" i="8"/>
  <c r="D8" i="9" s="1"/>
  <c r="C39" i="8"/>
  <c r="C8" i="9" s="1"/>
  <c r="B39" i="8"/>
  <c r="B8" i="9" s="1"/>
  <c r="K29" i="8"/>
  <c r="L7" i="9" s="1"/>
  <c r="J29" i="8"/>
  <c r="K7" i="9" s="1"/>
  <c r="I29" i="8"/>
  <c r="J7" i="9" s="1"/>
  <c r="H29" i="8"/>
  <c r="I7" i="9" s="1"/>
  <c r="G29" i="8"/>
  <c r="H7" i="9" s="1"/>
  <c r="F29" i="8"/>
  <c r="G7" i="9" s="1"/>
  <c r="E29" i="8"/>
  <c r="F7" i="9" s="1"/>
  <c r="D29" i="8"/>
  <c r="D7" i="9" s="1"/>
  <c r="C29" i="8"/>
  <c r="C7" i="9" s="1"/>
  <c r="B29" i="8"/>
  <c r="B7" i="9" s="1"/>
  <c r="K22" i="8"/>
  <c r="L6" i="9" s="1"/>
  <c r="J22" i="8"/>
  <c r="K6" i="9" s="1"/>
  <c r="I22" i="8"/>
  <c r="J6" i="9" s="1"/>
  <c r="H22" i="8"/>
  <c r="I6" i="9" s="1"/>
  <c r="G22" i="8"/>
  <c r="H6" i="9" s="1"/>
  <c r="F22" i="8"/>
  <c r="G6" i="9" s="1"/>
  <c r="E22" i="8"/>
  <c r="F6" i="9" s="1"/>
  <c r="D22" i="8"/>
  <c r="D6" i="9" s="1"/>
  <c r="C22" i="8"/>
  <c r="C6" i="9" s="1"/>
  <c r="B22" i="8"/>
  <c r="B6" i="9" s="1"/>
  <c r="K16" i="8"/>
  <c r="L5" i="9" s="1"/>
  <c r="J16" i="8"/>
  <c r="K5" i="9" s="1"/>
  <c r="I16" i="8"/>
  <c r="J5" i="9" s="1"/>
  <c r="H16" i="8"/>
  <c r="I5" i="9" s="1"/>
  <c r="G16" i="8"/>
  <c r="H5" i="9" s="1"/>
  <c r="F16" i="8"/>
  <c r="G5" i="9" s="1"/>
  <c r="E16" i="8"/>
  <c r="F5" i="9" s="1"/>
  <c r="D16" i="8"/>
  <c r="D5" i="9" s="1"/>
  <c r="C16" i="8"/>
  <c r="C5" i="9" s="1"/>
  <c r="B16" i="8"/>
  <c r="B5" i="9" s="1"/>
  <c r="K7" i="8"/>
  <c r="L4" i="9" s="1"/>
  <c r="J7" i="8"/>
  <c r="K4" i="9" s="1"/>
  <c r="I7" i="8"/>
  <c r="J4" i="9" s="1"/>
  <c r="H7" i="8"/>
  <c r="I4" i="9" s="1"/>
  <c r="G7" i="8"/>
  <c r="H4" i="9" s="1"/>
  <c r="F7" i="8"/>
  <c r="G4" i="9" s="1"/>
  <c r="E7" i="8"/>
  <c r="F4" i="9" s="1"/>
  <c r="D7" i="8"/>
  <c r="D4" i="9" s="1"/>
  <c r="C7" i="8"/>
  <c r="C4" i="9" s="1"/>
  <c r="B7" i="8"/>
  <c r="E9" i="9" l="1"/>
  <c r="E11" i="9"/>
  <c r="M6" i="9"/>
  <c r="M8" i="9"/>
  <c r="M10" i="9"/>
  <c r="M12" i="9"/>
  <c r="M4" i="9"/>
  <c r="E7" i="9"/>
  <c r="E5" i="9"/>
  <c r="E6" i="9"/>
  <c r="E8" i="9"/>
  <c r="E10" i="9"/>
  <c r="E12" i="9"/>
  <c r="M5" i="9"/>
  <c r="M7" i="9"/>
  <c r="M9" i="9"/>
  <c r="M11" i="9"/>
  <c r="M13" i="9"/>
  <c r="K6" i="8"/>
  <c r="F14" i="9"/>
  <c r="F16" i="9" s="1"/>
  <c r="F18" i="9" s="1"/>
  <c r="C14" i="9"/>
  <c r="C16" i="9" s="1"/>
  <c r="C18" i="9" s="1"/>
  <c r="L14" i="9"/>
  <c r="L16" i="9" s="1"/>
  <c r="L18" i="9" s="1"/>
  <c r="D6" i="8"/>
  <c r="I14" i="9"/>
  <c r="I16" i="9" s="1"/>
  <c r="I18" i="9" s="1"/>
  <c r="E13" i="9"/>
  <c r="B6" i="8"/>
  <c r="B4" i="9"/>
  <c r="J6" i="8"/>
  <c r="K14" i="9"/>
  <c r="K16" i="9" s="1"/>
  <c r="K18" i="9" s="1"/>
  <c r="E6" i="8"/>
  <c r="I6" i="8"/>
  <c r="J14" i="9"/>
  <c r="J16" i="9" s="1"/>
  <c r="J18" i="9" s="1"/>
  <c r="F6" i="8"/>
  <c r="G6" i="8"/>
  <c r="C6" i="8"/>
  <c r="H6" i="8"/>
  <c r="H14" i="9"/>
  <c r="H16" i="9" s="1"/>
  <c r="H18" i="9" s="1"/>
  <c r="D14" i="9"/>
  <c r="D16" i="9" s="1"/>
  <c r="D18" i="9" s="1"/>
  <c r="E4" i="9" l="1"/>
  <c r="B14" i="9"/>
  <c r="B16" i="9" s="1"/>
  <c r="B18" i="9" s="1"/>
  <c r="G14" i="9"/>
  <c r="G16" i="9" l="1"/>
  <c r="G18" i="9" s="1"/>
  <c r="M18" i="9" s="1"/>
  <c r="M14" i="9"/>
  <c r="M16" i="9" s="1"/>
  <c r="E14" i="9"/>
  <c r="E16" i="9" s="1"/>
  <c r="E18" i="9" s="1"/>
</calcChain>
</file>

<file path=xl/comments1.xml><?xml version="1.0" encoding="utf-8"?>
<comments xmlns="http://schemas.openxmlformats.org/spreadsheetml/2006/main">
  <authors>
    <author>Autor</author>
  </authors>
  <commentList>
    <comment ref="F7" authorId="0" shapeId="0">
      <text>
        <r>
          <rPr>
            <b/>
            <sz val="9"/>
            <color indexed="81"/>
            <rFont val="Segoe UI"/>
            <family val="2"/>
            <charset val="238"/>
          </rPr>
          <t>Počet regionálnych centier kurikulárneho manažmentu a podpory</t>
        </r>
        <r>
          <rPr>
            <sz val="9"/>
            <color indexed="81"/>
            <rFont val="Segoe UI"/>
            <family val="2"/>
            <charset val="238"/>
          </rPr>
          <t xml:space="preserve">
</t>
        </r>
      </text>
    </comment>
    <comment ref="G9" authorId="0" shapeId="0">
      <text>
        <r>
          <rPr>
            <b/>
            <sz val="9"/>
            <color indexed="81"/>
            <rFont val="Segoe UI"/>
            <family val="2"/>
            <charset val="238"/>
          </rPr>
          <t>22,7</t>
        </r>
        <r>
          <rPr>
            <sz val="9"/>
            <color indexed="81"/>
            <rFont val="Segoe UI"/>
            <family val="2"/>
            <charset val="238"/>
          </rPr>
          <t xml:space="preserve">
</t>
        </r>
      </text>
    </comment>
    <comment ref="F13" authorId="0" shapeId="0">
      <text>
        <r>
          <rPr>
            <b/>
            <sz val="9"/>
            <color indexed="81"/>
            <rFont val="Segoe UI"/>
            <family val="2"/>
            <charset val="238"/>
          </rPr>
          <t xml:space="preserve">% škôl s plným vstupným digitálnym vybavením </t>
        </r>
        <r>
          <rPr>
            <sz val="9"/>
            <color indexed="81"/>
            <rFont val="Segoe UI"/>
            <family val="2"/>
            <charset val="238"/>
          </rPr>
          <t xml:space="preserve">
</t>
        </r>
      </text>
    </comment>
    <comment ref="G13" authorId="0" shapeId="0">
      <text>
        <r>
          <rPr>
            <b/>
            <sz val="9"/>
            <color indexed="81"/>
            <rFont val="Segoe UI"/>
            <family val="2"/>
            <charset val="238"/>
          </rPr>
          <t xml:space="preserve">zobraté do úvahy najhoršie dostupné číslo, prvý stupeň ma odhadovanú úroveň 17%, druhý stupeň 57%, stredné školy 44%).
</t>
        </r>
        <r>
          <rPr>
            <sz val="9"/>
            <color indexed="81"/>
            <rFont val="Segoe UI"/>
            <family val="2"/>
            <charset val="238"/>
          </rPr>
          <t xml:space="preserve">
</t>
        </r>
      </text>
    </comment>
    <comment ref="F14" authorId="0" shapeId="0">
      <text>
        <r>
          <rPr>
            <b/>
            <sz val="9"/>
            <color indexed="81"/>
            <rFont val="Segoe UI"/>
            <family val="2"/>
            <charset val="238"/>
          </rPr>
          <t>49 škôl (3 794 žiakov)</t>
        </r>
        <r>
          <rPr>
            <sz val="9"/>
            <color indexed="81"/>
            <rFont val="Segoe UI"/>
            <family val="2"/>
            <charset val="238"/>
          </rPr>
          <t xml:space="preserve">
</t>
        </r>
      </text>
    </comment>
    <comment ref="F15" authorId="0" shapeId="0">
      <text>
        <r>
          <rPr>
            <b/>
            <sz val="9"/>
            <color indexed="81"/>
            <rFont val="Segoe UI"/>
            <family val="2"/>
            <charset val="238"/>
          </rPr>
          <t xml:space="preserve">počet dobudovaných knižníc ako vzdelávacích centier vo vybraných školách </t>
        </r>
        <r>
          <rPr>
            <sz val="9"/>
            <color indexed="81"/>
            <rFont val="Segoe UI"/>
            <family val="2"/>
            <charset val="238"/>
          </rPr>
          <t xml:space="preserve">
</t>
        </r>
      </text>
    </comment>
  </commentList>
</comments>
</file>

<file path=xl/comments2.xml><?xml version="1.0" encoding="utf-8"?>
<comments xmlns="http://schemas.openxmlformats.org/spreadsheetml/2006/main">
  <authors>
    <author>Autor</author>
  </authors>
  <commentList>
    <comment ref="AE9" authorId="0" shapeId="0">
      <text>
        <r>
          <rPr>
            <sz val="9"/>
            <color indexed="81"/>
            <rFont val="Segoe UI"/>
            <family val="2"/>
            <charset val="238"/>
          </rPr>
          <t xml:space="preserve">10% z celkovej hodnoty pôjde na rekonštrukcie budov
</t>
        </r>
      </text>
    </comment>
  </commentList>
</comments>
</file>

<file path=xl/comments3.xml><?xml version="1.0" encoding="utf-8"?>
<comments xmlns="http://schemas.openxmlformats.org/spreadsheetml/2006/main">
  <authors>
    <author>Autor</author>
  </authors>
  <commentList>
    <comment ref="D1" authorId="0" shapeId="0">
      <text>
        <r>
          <rPr>
            <sz val="11"/>
            <color theme="1"/>
            <rFont val="Arial"/>
            <family val="2"/>
            <charset val="238"/>
          </rPr>
          <t>======
ID#AAAALcEo4I8
    (2021-02-07 09:03:55)
Sekcia informatiky a správy rezortných dát
	-Brezina Martin</t>
        </r>
      </text>
    </comment>
  </commentList>
</comments>
</file>

<file path=xl/sharedStrings.xml><?xml version="1.0" encoding="utf-8"?>
<sst xmlns="http://schemas.openxmlformats.org/spreadsheetml/2006/main" count="1596" uniqueCount="1194">
  <si>
    <t>Related reform or investment</t>
  </si>
  <si>
    <t>Responsibility for reporting and implementation</t>
  </si>
  <si>
    <t>Unit of measure</t>
  </si>
  <si>
    <t xml:space="preserve">Baseline </t>
  </si>
  <si>
    <t xml:space="preserve">Goal </t>
  </si>
  <si>
    <t>Description and clear definition of each milestone and target</t>
  </si>
  <si>
    <t>Green objectives</t>
  </si>
  <si>
    <t>Digital objectives</t>
  </si>
  <si>
    <t>Data source /Methodology</t>
  </si>
  <si>
    <t>Assumptions/ risks</t>
  </si>
  <si>
    <t>Component Reference</t>
  </si>
  <si>
    <t>Component  Name</t>
  </si>
  <si>
    <t>Climate Tag</t>
  </si>
  <si>
    <t>Environmental Tag</t>
  </si>
  <si>
    <t>Yes</t>
  </si>
  <si>
    <t>No</t>
  </si>
  <si>
    <t>Investment</t>
  </si>
  <si>
    <t>Reform / Investment</t>
  </si>
  <si>
    <t>Reform</t>
  </si>
  <si>
    <t>Yes/No</t>
  </si>
  <si>
    <t>Measure or 
Investment</t>
  </si>
  <si>
    <t>Intervention field</t>
  </si>
  <si>
    <t>Sequential Number</t>
  </si>
  <si>
    <t>Name</t>
  </si>
  <si>
    <t>Milestone / Target</t>
  </si>
  <si>
    <t>Milestone or 
Target</t>
  </si>
  <si>
    <t>Milestone</t>
  </si>
  <si>
    <t>Target</t>
  </si>
  <si>
    <t>Quarter</t>
  </si>
  <si>
    <t>Year</t>
  </si>
  <si>
    <t>Quarters</t>
  </si>
  <si>
    <t>Q1</t>
  </si>
  <si>
    <t>Q2</t>
  </si>
  <si>
    <t>Q3</t>
  </si>
  <si>
    <t>Q4</t>
  </si>
  <si>
    <t>Qualitative indicators 
(for milestones)</t>
  </si>
  <si>
    <t>Quantitative indicators 
(for targets)</t>
  </si>
  <si>
    <t>Timeline for completion 
(indicate the quarter and the year)</t>
  </si>
  <si>
    <t>Select Component</t>
  </si>
  <si>
    <t>Climate
Tag</t>
  </si>
  <si>
    <t>Environmental
Tag</t>
  </si>
  <si>
    <t>Relevant time period</t>
  </si>
  <si>
    <t>Funding from other sources (as requested by Art. 8 in the Regulation)</t>
  </si>
  <si>
    <t>1 - Example: Labour market</t>
  </si>
  <si>
    <t>2 - Example: Housing market</t>
  </si>
  <si>
    <t>Relevance</t>
  </si>
  <si>
    <t>Description of the expected impacts of the measure on:
(mark include relevant quantitative indicators)</t>
  </si>
  <si>
    <t xml:space="preserve">Main policy objectives </t>
  </si>
  <si>
    <r>
      <t xml:space="preserve">Channels of impact
</t>
    </r>
    <r>
      <rPr>
        <i/>
        <sz val="12"/>
        <color theme="1"/>
        <rFont val="Times New Roman"/>
        <family val="1"/>
      </rPr>
      <t>Detailed description of the channels through which the measures deliver the expected impact</t>
    </r>
  </si>
  <si>
    <t>Risks/Challenges</t>
  </si>
  <si>
    <t>GDP</t>
  </si>
  <si>
    <t>Employment</t>
  </si>
  <si>
    <t>Short-term (2 years ahead)</t>
  </si>
  <si>
    <t>Medium-term (5 years ahead)</t>
  </si>
  <si>
    <t>Reference level: 2017-2019 average</t>
  </si>
  <si>
    <t>General public services</t>
  </si>
  <si>
    <t>Defence</t>
  </si>
  <si>
    <t>Public order and safety</t>
  </si>
  <si>
    <t>Economic affairs</t>
  </si>
  <si>
    <t>Environmental protection</t>
  </si>
  <si>
    <t>Housing and community amenities</t>
  </si>
  <si>
    <t>Health</t>
  </si>
  <si>
    <t>Recreation, culture and religion</t>
  </si>
  <si>
    <t>Education</t>
  </si>
  <si>
    <t>Social protection</t>
  </si>
  <si>
    <t>Total growth-enhancing expenditure affected by expenditure financed through RRF grants (a)</t>
  </si>
  <si>
    <t>Growth-enhancing expenditure financed through RRF grants (b)</t>
  </si>
  <si>
    <t>Growth-enhancing expenditure excluding expenditure financed through RRF grants (a-b)</t>
  </si>
  <si>
    <t>GDP at current prices (c)</t>
  </si>
  <si>
    <t>Growth-enhancing expenditure excluding expenditure financed through RRF grants (a-b)/c</t>
  </si>
  <si>
    <t>Brief description of the expenditure financed through RRF grants affecting the COFOG level II item</t>
  </si>
  <si>
    <t>GDP at current prices</t>
  </si>
  <si>
    <t xml:space="preserve">Growth-enhancing expenditure financed through RRF grants </t>
  </si>
  <si>
    <t>Total growth-enhancing expenditure affected by expenditure financed through RRF grants</t>
  </si>
  <si>
    <t>01 - General public services, of which</t>
  </si>
  <si>
    <t>01.1 - Executive and legislative organs, financial and fiscal affairs, external affairs</t>
  </si>
  <si>
    <t>01.2 - Foreign economic aid</t>
  </si>
  <si>
    <t>01.3 - General services</t>
  </si>
  <si>
    <t>01.4 - Basic research</t>
  </si>
  <si>
    <t>01.5 - R&amp;D General public services</t>
  </si>
  <si>
    <t>01.6 - General public services n.e.c.</t>
  </si>
  <si>
    <t>01.7 - Public debt transactions</t>
  </si>
  <si>
    <t>01.8 - Transfers of a general character between different levels of government</t>
  </si>
  <si>
    <t>02 - Defence, of which</t>
  </si>
  <si>
    <t>02.1 - Military defence</t>
  </si>
  <si>
    <t>02.2 - Civil defence</t>
  </si>
  <si>
    <t>02.3 - Foreign military aid</t>
  </si>
  <si>
    <t>02.4 - R&amp;D Defence</t>
  </si>
  <si>
    <t>02.5 - Defence n.e.c.</t>
  </si>
  <si>
    <t>03 - Public order and safety, of which</t>
  </si>
  <si>
    <t>03.1 - Police services</t>
  </si>
  <si>
    <t>03.2 - Fire-protection services</t>
  </si>
  <si>
    <t>03.3 - Law courts</t>
  </si>
  <si>
    <t>03.4 - Prisons</t>
  </si>
  <si>
    <t>03.5 - R&amp;D Public order and safety</t>
  </si>
  <si>
    <t>03.6 - Public order and safety n.e.c.</t>
  </si>
  <si>
    <t>04- Economic affairs, of which</t>
  </si>
  <si>
    <t>04.1 - General economic, commercial and labour affairs</t>
  </si>
  <si>
    <t>04.2 - Agriculture, forestry, fishing and hunting</t>
  </si>
  <si>
    <t>04.3 - Fuel and energy</t>
  </si>
  <si>
    <t>04.4 - Mining, manufacturing and construction</t>
  </si>
  <si>
    <t>04.5 - Transport</t>
  </si>
  <si>
    <t>04.6 - Communication</t>
  </si>
  <si>
    <t>04.7 - Other industries</t>
  </si>
  <si>
    <t>04.8 - R&amp;D Economic affairs</t>
  </si>
  <si>
    <t>04.9 - Economic affairs n.e.c.</t>
  </si>
  <si>
    <t>05 - Environmental protection, of which</t>
  </si>
  <si>
    <t>05.1 - Waste management</t>
  </si>
  <si>
    <t>05.2 - Waste water management</t>
  </si>
  <si>
    <t>05.3 - Pollution abatement</t>
  </si>
  <si>
    <t>05.4 - Protection of biodiversity and landscape</t>
  </si>
  <si>
    <t>05.5 - R&amp;D Environmental protection</t>
  </si>
  <si>
    <t>05.6 - Environmental protection n.e.c.</t>
  </si>
  <si>
    <t>06 - Housing and community amenities, of which</t>
  </si>
  <si>
    <t>06.1 - Housing development</t>
  </si>
  <si>
    <t>06.2 - Community development</t>
  </si>
  <si>
    <t>06.3 - Water supply</t>
  </si>
  <si>
    <t>06.4 - Street lighting</t>
  </si>
  <si>
    <t>06.5 - R&amp;D Housing and community amenities</t>
  </si>
  <si>
    <t>06.6 - Housing and community amenities n.e.c.</t>
  </si>
  <si>
    <t>07- Health, of which</t>
  </si>
  <si>
    <t>07.1 - Medical products, appliances and equipment</t>
  </si>
  <si>
    <t>07.2 - Outpatient services</t>
  </si>
  <si>
    <t>07.3 - Hospital services</t>
  </si>
  <si>
    <t>07.4 - Public health services</t>
  </si>
  <si>
    <t>07.5 - R&amp;D Health</t>
  </si>
  <si>
    <t>07.6 - Health n.e.c.</t>
  </si>
  <si>
    <t>08- Recreation, culture and religion, of which</t>
  </si>
  <si>
    <t>08.1 - Recreational and sporting services</t>
  </si>
  <si>
    <t>08.2 - Cultural services</t>
  </si>
  <si>
    <t>08.3 - Broadcasting and publishing services</t>
  </si>
  <si>
    <t>08.4 - Religious and other community services</t>
  </si>
  <si>
    <t>08.5 - R&amp;D Recreation, culture and religion</t>
  </si>
  <si>
    <t>08.6 - Recreation, culture and religion n.e.c.</t>
  </si>
  <si>
    <t>09- Education, of which</t>
  </si>
  <si>
    <t>09.1 - Pre-primary and primary education</t>
  </si>
  <si>
    <t>09.2 - Secondary education</t>
  </si>
  <si>
    <t>09.3 - Post-secondary non-tertiary education</t>
  </si>
  <si>
    <t>09.4 - Tertiary education</t>
  </si>
  <si>
    <t>09.5 - Education not definable by level</t>
  </si>
  <si>
    <t>09.6 - Subsidiary services to education</t>
  </si>
  <si>
    <t>09.7 - R&amp;D Education</t>
  </si>
  <si>
    <t>09.8 - Education n.e.c.</t>
  </si>
  <si>
    <t>10 - Social protection, of which</t>
  </si>
  <si>
    <t>10.1 - Sickness and disability</t>
  </si>
  <si>
    <t>10.2 - Old age</t>
  </si>
  <si>
    <t>10.3 - Survivors</t>
  </si>
  <si>
    <t>10.4 - Family and children</t>
  </si>
  <si>
    <t>10.5 - Unemployment</t>
  </si>
  <si>
    <t>10.6 - Housing</t>
  </si>
  <si>
    <t>10.7 - Social exclusion n.e.c.</t>
  </si>
  <si>
    <t>10.8 - R&amp;D Social protection</t>
  </si>
  <si>
    <t>10.9 - Social protection n.e.c.</t>
  </si>
  <si>
    <t>glossary:</t>
  </si>
  <si>
    <t>https://ec.europa.eu/eurostat/statistics-explained/index.php?title=Glossary:Classification_of_the_functions_of_government_(COFOG)</t>
  </si>
  <si>
    <t>Long-term (20 years ahead)</t>
  </si>
  <si>
    <t>Free text</t>
  </si>
  <si>
    <t>Number</t>
  </si>
  <si>
    <t>% (Percentage)</t>
  </si>
  <si>
    <t>From date</t>
  </si>
  <si>
    <t>To date</t>
  </si>
  <si>
    <t>Specify source</t>
  </si>
  <si>
    <t>Total requested</t>
  </si>
  <si>
    <t>Estimated costs for which funding from the RRF is requested</t>
  </si>
  <si>
    <t>If available: split by year</t>
  </si>
  <si>
    <t>From other EU programmes</t>
  </si>
  <si>
    <t>COFOG level 2</t>
  </si>
  <si>
    <r>
      <t xml:space="preserve">Quantification of the impact (if available)
</t>
    </r>
    <r>
      <rPr>
        <i/>
        <sz val="12"/>
        <color theme="1"/>
        <rFont val="Times New Roman"/>
        <family val="1"/>
      </rPr>
      <t>i.e. % difference from policy neutral baseline</t>
    </r>
  </si>
  <si>
    <t>Planned 2020-2026 average</t>
  </si>
  <si>
    <t>Related Measure (Reform or Investment)</t>
  </si>
  <si>
    <t>Related Measure (Reform or investment)</t>
  </si>
  <si>
    <t>Overall</t>
  </si>
  <si>
    <t>Overall impact of the plan</t>
  </si>
  <si>
    <t>0 - Overall</t>
  </si>
  <si>
    <t xml:space="preserve">Measure -Short title </t>
  </si>
  <si>
    <r>
      <t xml:space="preserve">COFOG level 2 category
</t>
    </r>
    <r>
      <rPr>
        <i/>
        <sz val="12"/>
        <color theme="1"/>
        <rFont val="Times New Roman"/>
        <family val="1"/>
      </rPr>
      <t>(or 'Not relevant' in case of a revenue measure)</t>
    </r>
  </si>
  <si>
    <t>Not relevant</t>
  </si>
  <si>
    <t>Yes/Null</t>
  </si>
  <si>
    <t>Loans/Grants</t>
  </si>
  <si>
    <t>Loans</t>
  </si>
  <si>
    <t>Grants</t>
  </si>
  <si>
    <t>Repayable financial support (loans) / Non-repayable financial support (grants)</t>
  </si>
  <si>
    <t>a. Green transition</t>
  </si>
  <si>
    <t>b. Digital transformation</t>
  </si>
  <si>
    <t>c. Smart, sustainable and inclusive growth</t>
  </si>
  <si>
    <t>d. Social and territorial cohesion</t>
  </si>
  <si>
    <t>e. Health, and economic, social and institutional resilience</t>
  </si>
  <si>
    <t>f. Policies for the next generation</t>
  </si>
  <si>
    <t>Policy pillar</t>
  </si>
  <si>
    <t>Comparative costing data from past reforms/investments</t>
  </si>
  <si>
    <t>Methodology used and description of costs</t>
  </si>
  <si>
    <t>Possible reference to past EU programs</t>
  </si>
  <si>
    <t>Name of the validating entity and reference to the validation</t>
  </si>
  <si>
    <t>Methodological Information</t>
  </si>
  <si>
    <t>Independent validation (encouraged)</t>
  </si>
  <si>
    <t>Digital
Tag</t>
  </si>
  <si>
    <t>Tagged RRF contribution</t>
  </si>
  <si>
    <t>Digital Tag</t>
  </si>
  <si>
    <t>From National budget or other sources</t>
  </si>
  <si>
    <t>Growth potential and job creation (2.3)</t>
  </si>
  <si>
    <t>Implementation of European Pillar of Social Rights (2.3)</t>
  </si>
  <si>
    <t>Mitigation of the economic and social impact of the crisis (2.3)</t>
  </si>
  <si>
    <t>Social and territorial cohesion and convergence (2.3)</t>
  </si>
  <si>
    <t>lasting impact (2.7)</t>
  </si>
  <si>
    <t>Budget balance (pps)</t>
  </si>
  <si>
    <t>Select Intervention field (Green)</t>
  </si>
  <si>
    <t>Select Intervention field (Digital)</t>
  </si>
  <si>
    <t>1 - 051 - Very High-Capacity broadband network (backbone/backhaul network)</t>
  </si>
  <si>
    <t>1 - 052 - Very High-Capacity broadband network (access/local loop with a performance equivalent to an optical fibre installation up to the distribution point at the serving location for multi-dwelling premises)</t>
  </si>
  <si>
    <t>1 - 053 - Very High-Capacity broadband network (access/local loop with a performance equivalent to an optical fibre installation up to the distribution point at the serving location for homes and business premises)</t>
  </si>
  <si>
    <t>1 - 054 - Very High-Capacity broadband network (access/local loop with a performance equivalent to an optical fibre installation up to the base station for advanced wireless communication)</t>
  </si>
  <si>
    <t>1 - 054bis - 5G network coverage, including uninterrupted provision of connectivity along transport paths; Gigabit connectivity (networks offering at least 1 Gbps symmetric) for socio-economic drivers, such as schools, transport hubs and main providers of public services</t>
  </si>
  <si>
    <t>1 - 054ter - Mobile data connectivity with wide territorial coverage</t>
  </si>
  <si>
    <t>2 - 009bis - Investment in digital-related R&amp;I activities (including excellence research centres, industrial research, experimental development, feasibility studies, acquisition of fixed or intangible assets for digital related R&amp;I activities)</t>
  </si>
  <si>
    <t>3 - 012 - IT services and applications for digital skills and digital inclusion</t>
  </si>
  <si>
    <t>3 - 016 - Skills development for smart specialisation, industrial transition, entrepreneurship, and adaptability of enterprises to change</t>
  </si>
  <si>
    <t>3 - 099 - Specific support for youth employment and socio-economic integration of young people</t>
  </si>
  <si>
    <t>3 - 100 - Support for self-employment and business start-up</t>
  </si>
  <si>
    <t>3 - 108 - Support for the development of digital skills</t>
  </si>
  <si>
    <t>4 - 011 - Government ICT solutions, e-services, applications</t>
  </si>
  <si>
    <t>4 - 011bis - Government ICT solutions, e-services, applications compliant with GHG emission reduction or energy efficiency criteria</t>
  </si>
  <si>
    <t>4 - 011quater - Digitalisation of Justice Systems</t>
  </si>
  <si>
    <t>4 - 011ter - Deployment of the European digital identity scheme for public and private use</t>
  </si>
  <si>
    <t>4 - 013 - e-Health services and applications (including e-Care, Internet of Things for physical activity and ambient assisted living)</t>
  </si>
  <si>
    <t>4 - 033 - Smart Energy Systems (including smart grids and ICT systems) and related storage</t>
  </si>
  <si>
    <t>4 - 063 - Digitalisation of transport: road</t>
  </si>
  <si>
    <t>4 - 063bis - Digitalisation of transport when dedicated in part to GHG emissions reduction: road</t>
  </si>
  <si>
    <t>4 - 070 - Digitalisation of transport: rail</t>
  </si>
  <si>
    <t>4 - 071 - European Rail Traffic Management System (ERTMS)</t>
  </si>
  <si>
    <t>4 - 076 - Digitalisation of urban transport</t>
  </si>
  <si>
    <t>4 - 076bis - Digitalisation of transport when dedicated in part to GHG emissions reduction: urban transport</t>
  </si>
  <si>
    <t>4 - 084 - Digitising transport: other transport modes</t>
  </si>
  <si>
    <t>4 - 084bis - Digitising transport when dedicated in part to GHG emissions reduction: other transport modes</t>
  </si>
  <si>
    <t>4 - 095 - Digitalisation in health care</t>
  </si>
  <si>
    <t>5 - 010 - Digitising SMEs (including e-Commerce, e-Business and networked business processes, digital innovation hubs, living labs, web entrepreneurs and ICT start-ups, B2B)</t>
  </si>
  <si>
    <t>5 - 010bis - Digitising large enterprises (including e-Commerce, e-Business and networked business processes, digital innovation hubs, living labs, web entrepreneurs and ICT start-ups, B2B)</t>
  </si>
  <si>
    <t xml:space="preserve">5 - 010ter - Digitising SMEs or large enterprises (including e-Commerce, e-Business and networked business processes, digital innovation hubs, living labs, web entrepreneurs and ICT start-ups, B2B) compliant with GHG emission reduction or energy efficiency criteria </t>
  </si>
  <si>
    <t>5 - 014 - Business infrastructure for SMEs (including industrial parks and sites)</t>
  </si>
  <si>
    <t>5 - 015 - SME business development and internationalisation, including productive investments47</t>
  </si>
  <si>
    <t>5 - 017 - Advanced support services for SMEs and groups of SMEs (including management, marketing and design services)47</t>
  </si>
  <si>
    <t>5 - 018 - Incubation, support to spin offs and spin outs and start ups47</t>
  </si>
  <si>
    <t>5 - 019 - Support for innovation clusters including between businesses, research organisations and public authorities and business networks primarily benefiting SMEs47 [8]</t>
  </si>
  <si>
    <t>5 - 020 - Innovation processes in SMEs (process, organisational, marketing, co-creation, user and demand driven innovation) 47</t>
  </si>
  <si>
    <t>5 - 021 - Technology transfer and cooperation between enterprises, research centres and higher education sector 47</t>
  </si>
  <si>
    <t xml:space="preserve">5 - 021bis - Support to digital content production and distribution </t>
  </si>
  <si>
    <t>6 - 021quater - Investment in advanced technologies such as: High-Performance Computing and Quantum computing capacities/Quantum communication capacities (including quantum encryption); in microelectronics design, production and system-integration; next generation of European data, cloud and edge capacities (infrastructures, platforms and services); virtual and augmented reality, DeepTech and other digital advanced technologies. Investment in securing the digital supply chain.</t>
  </si>
  <si>
    <t xml:space="preserve">6 - 021quinquies - Development and deployment of cybersecurity technologies, measures and support facilities for public and private sector users. </t>
  </si>
  <si>
    <t xml:space="preserve">6 - 021ter - Development of highly specialised support services and facilities for public administrations and businesses (national HPC Competence Centres, Cyber Centres, AI testing and experimentation facilities, blockchain, Internet of Things, etc.)  </t>
  </si>
  <si>
    <t>6 - 055 - Other types of ICT infrastructure (including large-scale computer resources/equipment, data centres, sensors and other wireless equipment)</t>
  </si>
  <si>
    <t>6 - 055bis - Other types of ICT infrastructure (including large-scale computer resources/equipment, data centres, sensors and other wireless equipment) compliant with the carbon emission reduction and energy efficiency criteria (footnote 7).</t>
  </si>
  <si>
    <t>7 - 027bis - Investment in technologies, skills, infrastructures and solutions that improve the energy efficiency and ensure climate neutrality of data centres and networks.</t>
  </si>
  <si>
    <r>
      <t xml:space="preserve">CSRs addressed (2.2)
</t>
    </r>
    <r>
      <rPr>
        <i/>
        <sz val="11"/>
        <color theme="1"/>
        <rFont val="Times New Roman"/>
        <family val="1"/>
      </rPr>
      <t>(separated by ; )</t>
    </r>
  </si>
  <si>
    <r>
      <rPr>
        <b/>
        <sz val="11"/>
        <color theme="1"/>
        <rFont val="Times New Roman"/>
        <family val="1"/>
      </rPr>
      <t>Specify the EU programmes</t>
    </r>
    <r>
      <rPr>
        <b/>
        <i/>
        <sz val="11"/>
        <color theme="1"/>
        <rFont val="Times New Roman"/>
        <family val="1"/>
      </rPr>
      <t xml:space="preserve">
[Breakdown by programme if relevant (e.g. regional operational programme)]</t>
    </r>
  </si>
  <si>
    <t>Please provide a brief description and estimate of the impact of the plan and its components or most important measures (reforms/investments).</t>
  </si>
  <si>
    <t>Please provide an overview on how the plan and its components contributes to the objectives of the Facility and meets the assessment criteria listed in Annex II of the regulation.</t>
  </si>
  <si>
    <t>3 - Example: Digital plan</t>
  </si>
  <si>
    <t>Climate</t>
  </si>
  <si>
    <t>Digital</t>
  </si>
  <si>
    <t>Table 1. Milestones and targets</t>
  </si>
  <si>
    <t>Table 2. Estimated cost of the plan and green and digital impact</t>
  </si>
  <si>
    <t>Amount (mn EUR)</t>
  </si>
  <si>
    <t>001 - Investment in fixed assets, including research infrastructure, in micro enterprises directly linked to research and innovation activities</t>
  </si>
  <si>
    <t>002 - Investment in fixed assets, including research infrastructure, in small and medium-sized enterprises (including private research centres) directly linked to research and innovation activities</t>
  </si>
  <si>
    <t>002 bis1 - Investment in fixed assets in large, including research infrastructure, enterprises[1] directly linked to research and innovation activities</t>
  </si>
  <si>
    <t>003 - Investment in fixed assets, including research infrastructure,  in public research centres and higher education directly linked to research and innovation activities</t>
  </si>
  <si>
    <t>004 - Investment in intangible assets in micro enterprises directly linked to research and innovation activities</t>
  </si>
  <si>
    <t>005 - Investment in intangible assets in small and medium-sized enterprises (including private research centres) directly linked to research and innovation activities</t>
  </si>
  <si>
    <t>005bis1 - Investment in intangible assets in large enterprises directly linked to research and innovation activities</t>
  </si>
  <si>
    <t>006 - Investment in intangible assets in public research centres and higher education directly linked to research and innovation activities</t>
  </si>
  <si>
    <t>007 - Research and innovation activities in micro enterprises including networking (industrial research, experimental development, feasibility studies)</t>
  </si>
  <si>
    <t>008 - Research and innovation activities in small and medium-sized enterprises, including networking</t>
  </si>
  <si>
    <t>008bis1 - Research and innovation activities in large enterprises, including networking</t>
  </si>
  <si>
    <t>009 - Research and innovation activities in public research centres, higher education and centres of competence including networking (industrial research, experimental development, feasibility studies)</t>
  </si>
  <si>
    <t>010 - Digitising SMEs (including e-Commerce, e-Business and networked business processes, digital innovation hubs, living labs, web entrepreneurs and ICT start-ups, B2B)</t>
  </si>
  <si>
    <t>010bis1 - Digitising large enterprises (including e-Commerce, e-Business and networked business processes, digital innovation hubs, living labs, web entrepreneurs and ICT start-ups, B2B)</t>
  </si>
  <si>
    <t xml:space="preserve">010ter - Digitising SMEs or large enterprises (including e-Commerce, e-Business and networked business processes, digital innovation hubs, living labs, web entrepreneurs and ICT start-ups, B2B) compliant with GHG emission reduction or energy efficiency criteria[2] </t>
  </si>
  <si>
    <t>011 - Government ICT solutions, e-services, applications</t>
  </si>
  <si>
    <t>011bis - Government ICT solutions, e-services, applications compliant with GHG emission reduction or energy efficiency criteria (see footnote 2)</t>
  </si>
  <si>
    <t>012 - IT services and applications for digital skills and digital inclusion</t>
  </si>
  <si>
    <t>013 - e-Health services and applications (including e-Care, Internet of Things for physical activity and ambient assisted living)</t>
  </si>
  <si>
    <t>014 - Business infrastructure for SMEs (including industrial parks and sites)</t>
  </si>
  <si>
    <t>015 - SME business development and internationalisation, including productive investments</t>
  </si>
  <si>
    <t>015bis - Support for large enterprises through financial instruments, including productive investments</t>
  </si>
  <si>
    <t>016 - Skills development for smart specialisation, industrial transition, entrepreneurship, and adaptability of enterprises to change</t>
  </si>
  <si>
    <t>017 - Advanced support services for SMEs and groups of SMEs (including management, marketing and design services)</t>
  </si>
  <si>
    <t>018 - Incubation, support to spin offs and spin outs and start ups</t>
  </si>
  <si>
    <t>019 - Support for Innovation clusters including between businesses, research organisations and public authorities and business networks primarily benefiting SMEs</t>
  </si>
  <si>
    <t>020 - Innovation processes in SMEs (process, organisational, marketing, co-creation, user and demand driven innovation)</t>
  </si>
  <si>
    <t>021 - Technology transfer and cooperation between enterprises, research centres and higher education sector</t>
  </si>
  <si>
    <t xml:space="preserve">022 - Research and innovation processes, technology transfer and cooperation between enterprises focusing on the low carbon economy, resilience and adaptation to climate change </t>
  </si>
  <si>
    <t>023 - Research and innovation processes, technology transfer and cooperation between enterprises focusing on circular economy</t>
  </si>
  <si>
    <t>024 - Energy efficiency and demonstration projects in SMEs and supporting measures</t>
  </si>
  <si>
    <t>024bis - Energy efficiency and demonstration projects in large enterprises and supporting measures</t>
  </si>
  <si>
    <t>024ter - Energy efficiency and demonstration projects in SMEs or large enterprises and supporting measures compliant with energy efficiency criteria[3]</t>
  </si>
  <si>
    <t>025 - Energy efficiency renovation of existing housing stock, demonstration projects and supporting measures</t>
  </si>
  <si>
    <t>025bis - Energy efficiency renovation of existing housing stock, demonstration projects and supporting measures compliant with energy efficiency criteria[4]</t>
  </si>
  <si>
    <t>025ter - Construction of new energy efficient buildings[5]</t>
  </si>
  <si>
    <t xml:space="preserve">026 - Energy efficiency renovation or energy efficiency measures regarding public infrastructure, demonstration projects and supporting measures </t>
  </si>
  <si>
    <t>026bis - Energy efficiency renovation or energy efficiency measures regarding public infrastructure, demonstration projects and supporting measures compliant with energy efficiency criteria [6]</t>
  </si>
  <si>
    <t>027 - Support to enterprises that provide services contributing to the low carbon economy and to resilience to climate change including awareness-raising measures</t>
  </si>
  <si>
    <t>028 - Renewable energy: wind</t>
  </si>
  <si>
    <t>029 - Renewable energy: solar</t>
  </si>
  <si>
    <t>030 - Renewable energy: biomass[7]</t>
  </si>
  <si>
    <t>030bis - Renewable energy: biomass with high GHG savings[8]</t>
  </si>
  <si>
    <t>031 - Renewable energy: marine</t>
  </si>
  <si>
    <t xml:space="preserve">032 - Other renewable energy (including geothermal energy) </t>
  </si>
  <si>
    <t>033 - Smart Energy Systems (including smart grids and ICT systems) and related storage.</t>
  </si>
  <si>
    <t>034 - High efficiency co-generation, district heating and cooling</t>
  </si>
  <si>
    <t>034bis0 - High efficiency co-generation, efficient district heating and cooling with low lifecycle emissions[9]</t>
  </si>
  <si>
    <t>034bis1 - Replacement of coal-based heating systems by gas-based heating systems for climate mitigation purposes</t>
  </si>
  <si>
    <t>034bis2 - Distribution and transport of natural gas substituting coal</t>
  </si>
  <si>
    <t>035 - Adaptation to climate change measures and prevention and management of climate related risks: floods (including awareness raising, civil protection and disaster management systems, infrastructures and ecosystem based approaches)</t>
  </si>
  <si>
    <t>036 - Adaptation to climate change measures and prevention and management of climate related risks: fires (including awareness raising, civil protection and disaster management systems, infrastructures and ecosystem based approaches)</t>
  </si>
  <si>
    <t>037 - Adaptation to climate change measures and prevention and management of climate related risks: others, e.g. storms and drought (including awareness raising, civil protection and disaster management systems, infrastructures and ecosystem based approaches)</t>
  </si>
  <si>
    <t>038 - Risk prevention and management of non-climate related natural risks (i.e. earthquakes) and risks linked to human activities (e.g. technological accidents), including awareness raising, civil protection and disaster management systems, infrastructures and ecosystem based approaches</t>
  </si>
  <si>
    <t>039 - Provision of water for human consumption (extraction, treatment, storage and distribution infrastructure, efficiency measures, drinking water supply)</t>
  </si>
  <si>
    <t>039bis - Provision of water for human consumption (extraction, treatment, storage and distribution infrastructure, efficiency measures, drinking water supply) compliant with efficiency criteria[10]</t>
  </si>
  <si>
    <t>040 - Water management and water resource conservation (including river basin management, specific climate change adaptation measures, reuse, leakage reduction)</t>
  </si>
  <si>
    <t>041 - Waste water collection and treatment</t>
  </si>
  <si>
    <t>041bis - Waste water collection and treatment compliant with energy efficiency criteria[11]</t>
  </si>
  <si>
    <t>042 - Household waste management: prevention, minimisation, sorting, reuse, recycling measures</t>
  </si>
  <si>
    <t>042bis - Household waste management: residual waste management</t>
  </si>
  <si>
    <t>044 - Commercial, industrial waste management: prevention, minimisation, sorting, reuse, recycling measures</t>
  </si>
  <si>
    <t xml:space="preserve">044bis - Commercial, industrial waste management: residual and hazardous waste </t>
  </si>
  <si>
    <t>045 - Promoting the use of recycled materials as raw materials</t>
  </si>
  <si>
    <t>045bis - Use of recycled materials as raw materials compliant with the efficiency criteria[12]</t>
  </si>
  <si>
    <t>046 - Rehabilitation of industrial sites and contaminated land</t>
  </si>
  <si>
    <t>046bis - Rehabilitation of industrial sites and contaminated land compliant with efficiency criteria[13]</t>
  </si>
  <si>
    <t>047 - Support to environmentally-friendly production processes and resource efficiency in SMEs</t>
  </si>
  <si>
    <t>047bis - Support to environmentally-friendly production processes and resource efficiency in large enterprises</t>
  </si>
  <si>
    <t>048 - Air quality and noise reduction measures</t>
  </si>
  <si>
    <t>049 - Protection, restoration and sustainable use of Natura 2000 sites.</t>
  </si>
  <si>
    <t>050 - Nature and biodiversity protection, natural heritage and resources, green and blue infrastructure</t>
  </si>
  <si>
    <t>051 - ICT: Very High-Capacity broadband network (backbone/backhaul network)</t>
  </si>
  <si>
    <t>052 - ICT: Very High-Capacity broadband network (access/local loop with a performance equivalent to an optical fibre installation up to the distribution point at the serving location for multi-dwelling premises)</t>
  </si>
  <si>
    <t>053 - ICT: Very High-Capacity broadband network (access/local loop with a performance equivalent to an optical fibre installation up to the distribution point at the serving location for homes and business premises)</t>
  </si>
  <si>
    <t>054 - ICT: Very High-Capacity broadband network (access/local loop with a performance equivalent to an optical fibre installation up to the base station for advanced wireless communication)</t>
  </si>
  <si>
    <t>055 - ICT: Other types of ICT infrastructure (including large-scale computer resources/equipment, data centres, sensors and other wireless equipment)</t>
  </si>
  <si>
    <t>055bis - ICT: Other types of ICT infrastructure (including large-scale computer resources/equipment, data centres, sensors and other wireless equipment) compliant with the carbon emission reduction and energy efficiency criteria (footnote 2).</t>
  </si>
  <si>
    <t>056 - Newly built or upgraded motorways and roads - TEN-T core network[14]</t>
  </si>
  <si>
    <t xml:space="preserve">057 - Newly built or upgraded motorways and roads - TEN-T comprehensive network </t>
  </si>
  <si>
    <t xml:space="preserve">058 - Newly built or upgraded secondary road links to TEN-T road network and nodes </t>
  </si>
  <si>
    <t>059 - Newly built or upgraded other national, regional and local access roads</t>
  </si>
  <si>
    <t>060 - Reconstructed or modernised  motorways and roads - TEN-T core network</t>
  </si>
  <si>
    <t>061 - Reconstructed or modernised  motorways and roads - TEN-T comprehensive network</t>
  </si>
  <si>
    <t xml:space="preserve">062 - Other reconstructed or modernised roads (motorway, national, regional or local) </t>
  </si>
  <si>
    <t xml:space="preserve">063 - Digitalisation of transport: road </t>
  </si>
  <si>
    <t>063bis - Digitalisation of transport when dedicated in part to GHG emissions reduction: road</t>
  </si>
  <si>
    <t>064 - Newly built or upgraded railways - TEN-T core network</t>
  </si>
  <si>
    <t>065 - Newly built or upgraded railways - TEN-T comprehensive network</t>
  </si>
  <si>
    <t>066 - Other newly or upgraded built railways</t>
  </si>
  <si>
    <t>066bis - Other newly or upgraded built railways – electric/zero emission[15]</t>
  </si>
  <si>
    <t>067 - Reconstructed or modernised railways - TEN-T core network</t>
  </si>
  <si>
    <t>068 - Reconstructed or modernised railways - TEN-T comprehensive network</t>
  </si>
  <si>
    <t xml:space="preserve">069 - Other reconstructed or modernised railways </t>
  </si>
  <si>
    <t>069bis - Other reconstructed or modernised railways – electric/zero emission (see footnote 15)</t>
  </si>
  <si>
    <t xml:space="preserve">070 - Digitalisation of transport: rail </t>
  </si>
  <si>
    <t>071 - European Rail Traffic Management System (ERTMS)</t>
  </si>
  <si>
    <t>072 - Mobile rail assets</t>
  </si>
  <si>
    <t>072bis - Mobile zero emission/electric powered [16] rail assets</t>
  </si>
  <si>
    <t>073 - Clean urban transport infrastructure[17]</t>
  </si>
  <si>
    <t xml:space="preserve">074 - Clean urban transport rolling stock[18] </t>
  </si>
  <si>
    <t>075 - Cycling infrastructure</t>
  </si>
  <si>
    <t xml:space="preserve">076 - Digitalisation of urban transport </t>
  </si>
  <si>
    <t>076bis - Digitalisation of transport when dedicated in part to GHG emissions reduction: urban transport</t>
  </si>
  <si>
    <t>077 - Alternative fuels infrastructure[19]</t>
  </si>
  <si>
    <t xml:space="preserve">078 - Multimodal transport (TEN-T) </t>
  </si>
  <si>
    <t xml:space="preserve">079 - Multimodal transport (not urban) </t>
  </si>
  <si>
    <t xml:space="preserve">080 - Seaports (TEN-T) </t>
  </si>
  <si>
    <t>080bis - Seaports (TEN-T) excluding facilities dedicated to transport of fossil fuels</t>
  </si>
  <si>
    <t xml:space="preserve">081 - Other seaports </t>
  </si>
  <si>
    <t>081bis - Other seaports excluding facilities dedicated to transport of fossil fuels</t>
  </si>
  <si>
    <t xml:space="preserve">082 - Inland waterways and ports (TEN-T) </t>
  </si>
  <si>
    <t>082bis - Inland waterways and ports (TEN-T) excluding facilities dedicated to transport of fossil fuels</t>
  </si>
  <si>
    <t xml:space="preserve">083 - Inland waterways and ports (regional and local) </t>
  </si>
  <si>
    <t>083bis0 - Inland waterways and ports (regional and local) excluding facilities dedicated to transport of fossil fuels</t>
  </si>
  <si>
    <t>083bis1 - Security, safety and air traffic management systems, for existing airports</t>
  </si>
  <si>
    <t xml:space="preserve">084 - Digitising transport: other transport modes </t>
  </si>
  <si>
    <t>084bis - Digitising transport when dedicated in part to GHG emissions reduction: other transport modes</t>
  </si>
  <si>
    <t>085 - Infrastructure for early childhood education and care</t>
  </si>
  <si>
    <t>086 - Infrastructure for primary and secondary education</t>
  </si>
  <si>
    <t>087 - Infrastructure for tertiary education</t>
  </si>
  <si>
    <t>088 - Infrastructure for vocational education and training and adult learning</t>
  </si>
  <si>
    <t>089 - Housing infrastructure for migrants, refugees and persons under or applying for international protection</t>
  </si>
  <si>
    <t>090 - Housing infrastructure (other than for migrants, refugees and persons under or applying for international protection)</t>
  </si>
  <si>
    <t>091 - Other social infrastructure contributing to social inclusion in the community</t>
  </si>
  <si>
    <t>092 - Health infrastructure</t>
  </si>
  <si>
    <t>093 - Health equipment</t>
  </si>
  <si>
    <t>094 - Health mobile assets</t>
  </si>
  <si>
    <t>095 - Digitalisation in health care</t>
  </si>
  <si>
    <t>096 - Temporary reception infrastructure for migrants, refugees and persons under or applying for international protection</t>
  </si>
  <si>
    <t>097 - Measures to improve access to employment</t>
  </si>
  <si>
    <t>098 - Measures to promote access to employment of long-term unemployed</t>
  </si>
  <si>
    <t>099 - Specific support for youth employment and socio-economic integration of young people</t>
  </si>
  <si>
    <t>100 - Support for self-employment and business start-up</t>
  </si>
  <si>
    <t>101 - Support for social economy and social enterprises</t>
  </si>
  <si>
    <t>102 - Measures to modernise and strengthen labour market institutions and services to assess and anticipate skills needs and to ensure timely and tailor-made assistance</t>
  </si>
  <si>
    <t>103 - Support for labour market matching and transitions</t>
  </si>
  <si>
    <t>104 - Support for labour mobility</t>
  </si>
  <si>
    <t>105 - Measures to promote women’s labour market participation and reducing gender-based segregation in the labour market</t>
  </si>
  <si>
    <t>106 - Measures promoting work-life balance, including access to childcare and care for dependent persons</t>
  </si>
  <si>
    <t>107 - Measures for a healthy and well–adapted working environment addressing health risks, including promotion of physical activity</t>
  </si>
  <si>
    <t>108 - Support for the development of digital skills</t>
  </si>
  <si>
    <t>109 - Support for adaptation of workers, enterprises and entrepreneurs to change</t>
  </si>
  <si>
    <t>110 - Measures encouraging active and healthy ageing</t>
  </si>
  <si>
    <t>111 - Support for early childhood education and care (excluding infrastructure)</t>
  </si>
  <si>
    <t>112 - Support for primary to secondary education (excluding infrastructure)</t>
  </si>
  <si>
    <t>113 - Support for tertiary education (excluding infrastructure)</t>
  </si>
  <si>
    <t>114 - Support for adult education (excluding infrastructure)</t>
  </si>
  <si>
    <t>115 - Measures to promote equal opportunities and active participation in society</t>
  </si>
  <si>
    <t>116 - Pathways to integration and re-entry into employment for disadvantaged people</t>
  </si>
  <si>
    <t>117 - Measures to improve access of marginalised groups such as the Roma to education, employment and to promote their social inclusion</t>
  </si>
  <si>
    <t>118 - Support to the civil society working with marginalised communities such as the Roma</t>
  </si>
  <si>
    <t>119 - Specific actions to increase participation of third-country nationals in employment</t>
  </si>
  <si>
    <t>120 - Measures for the social integration of third-country nationals</t>
  </si>
  <si>
    <t>121 - Measures to enhancing the equal and timely access to quality, sustainable and affordable services</t>
  </si>
  <si>
    <t>122 - Measures to enhancing the delivery of family and community-based care services</t>
  </si>
  <si>
    <t>123 - Measures to improve the accessibility, effectiveness and resilience of healthcare systems (excluding infrastructure)</t>
  </si>
  <si>
    <t>124 - Measures to improve access to long-term care (excluding infrastructure)</t>
  </si>
  <si>
    <t>125 - Measures to modernise social protection systems, including promoting access to social protection</t>
  </si>
  <si>
    <t>126 - Promoting social integration of people at risk of poverty or social exclusion, including the most deprived and children</t>
  </si>
  <si>
    <t>127 - Addressing material deprivation through food and/or material assistance to the most deprived, including accompanying measures</t>
  </si>
  <si>
    <t>128 - Protection, development and promotion of public tourism assets and tourism services</t>
  </si>
  <si>
    <t>129 - Protection, development and promotion of cultural heritage and cultural services</t>
  </si>
  <si>
    <t>130 - Protection, development and promotion of natural heritage and eco-tourism other than Natura 2000 sites</t>
  </si>
  <si>
    <t>131 - Physical regeneration and security of public spaces</t>
  </si>
  <si>
    <t>131 bis - Territorial development initiatives, including preparation of territorial strategies</t>
  </si>
  <si>
    <t>132 - Improve the capacity of programme authorities and bodies linked to the implementation of the Funds</t>
  </si>
  <si>
    <t>133 - Enhancing cooperation with partners both within and outside the Member State</t>
  </si>
  <si>
    <t>134 - Cross-financing under the ERDF (support to ESF-type actions necessary for the implementation of the ERDF part of the operation and directly linked to it)</t>
  </si>
  <si>
    <t>135 - Enhancing institutional capacity of public authorities and stakeholders to implement territorial cooperation projects and initiatives in a cross-border, transnational, maritime and inter-regional context</t>
  </si>
  <si>
    <t>135 bis - Interreg: border crossing management and mobility and migration management</t>
  </si>
  <si>
    <t>136 - Outermost regions: compensation of any additional costs due to accessibility deficit and territorial fragmentation</t>
  </si>
  <si>
    <t>137 - Outermost regions: specific action to compensate additional costs due to size market factors</t>
  </si>
  <si>
    <t>138 - Outermost regions: support to compensate additional costs due to climate conditions and relief difficulties</t>
  </si>
  <si>
    <t>139 - Outermost regions: airports</t>
  </si>
  <si>
    <t>140 - Information and communication</t>
  </si>
  <si>
    <t>141 - Preparation, implementation, monitoring and control</t>
  </si>
  <si>
    <t>142 - Evaluation and studies, data collection</t>
  </si>
  <si>
    <t>143 - Reinforcement of the capacity of Member State authorities, beneficiaries and relevant partners</t>
  </si>
  <si>
    <t>01 - Contributing to green skills and jobs and the green economy</t>
  </si>
  <si>
    <t>Table 4a. Investment baseline - Input of COFOG Level II items</t>
  </si>
  <si>
    <t>Table 4b. Investment baseline - Display of COFOG Level I items</t>
  </si>
  <si>
    <t>Green and digital objectives</t>
  </si>
  <si>
    <t>Please fill in the green cells (mn EUR) and give a brief description of the expenditure financed through RRF grants affecting the COFOG level II items.
Fill in only the rows that will be affected by expenditure financed through RRF grants in 2020-2026.</t>
  </si>
  <si>
    <r>
      <t xml:space="preserve">Growth-enhancing expenditure affected by expenditure financed through RRF grants, classification of the functions of government (COFOG), reference level for 2017-2019 and expenditure in 2020-2026
</t>
    </r>
    <r>
      <rPr>
        <i/>
        <sz val="12"/>
        <color theme="1"/>
        <rFont val="Times New Roman"/>
        <family val="1"/>
      </rPr>
      <t>(mn EUR)</t>
    </r>
  </si>
  <si>
    <t>Verification mechanism</t>
  </si>
  <si>
    <t>Is this a 
sub-measure for green and digital tagging?
(Yes or leave empty)</t>
  </si>
  <si>
    <t>Economic, institutional and social resilience (2.3)</t>
  </si>
  <si>
    <t>Please provide an overview of the relevant milestones and targets. For milestones, please indicate the qualitative criteria it will be measured against (specific dispositions of a legislation, etc.). For targets, please specify the quantitative indicators it will be measured agaisnt (unit of mesure, baseline, goal). Under data source/methodology, please detail the database or origin of the information that will be used to measure the achievement of the milestone/target, as well as the national authority that will be responsible for implementing and reporting on implementation. Finally, under verification mechanism, please detail how the achievement of the milestone/target will be objectively demonstrated and verified (publication of the legislation in the official journal, call for tender publication, physical location of renovated infrastructure etc.).</t>
  </si>
  <si>
    <t xml:space="preserve">Table to be filled in with the estimates of expected costs in EUR in current prices. This table should provide a summary of the key information on costing for each reform/investment. Additional, more detailed information should be submitted separately. “Estimated costs”: Please note that only the costs for which RRF funds are requested should be entered here. “Funding from other sources”: Please state here the source and amount in cases, in which the same reform/investment or a reform/investment that is closely linked receives or is expected to receive funds from other sources (which should not cover the same cost). “Methodology used and description of the costs”: Please describe briefly the methodology and mention the main cost drivers.  “Source of methodology” (if any): Please provide references to the methodology and data sources that you used. “Specify source” and “Possible reference to past EU programs” (under comparative costing data): Please mention past investment/reform projects that are benchmarks for the cost estimate and the source of the costs for these projects. “Independent validation” (if any): Please provide the name of the validating organisation/ agency, and a reference to the validation document. </t>
  </si>
  <si>
    <t>General Remarks</t>
  </si>
  <si>
    <t>It is therefore important to follow the instructions to avoid sending invalid (unstructured) information.</t>
  </si>
  <si>
    <r>
      <t xml:space="preserve">It is important to leave the </t>
    </r>
    <r>
      <rPr>
        <b/>
        <sz val="11"/>
        <color theme="1"/>
        <rFont val="Calibri"/>
        <family val="2"/>
        <scheme val="minor"/>
      </rPr>
      <t>"0"</t>
    </r>
    <r>
      <rPr>
        <sz val="11"/>
        <color theme="1"/>
        <rFont val="Calibri"/>
        <family val="2"/>
        <scheme val="minor"/>
      </rPr>
      <t xml:space="preserve"> as sequential number</t>
    </r>
    <r>
      <rPr>
        <b/>
        <sz val="11"/>
        <color theme="1"/>
        <rFont val="Calibri"/>
        <family val="2"/>
        <scheme val="minor"/>
      </rPr>
      <t xml:space="preserve"> for the "Overall Plan" which is a special component </t>
    </r>
    <r>
      <rPr>
        <sz val="11"/>
        <color theme="1"/>
        <rFont val="Calibri"/>
        <family val="2"/>
        <scheme val="minor"/>
      </rPr>
      <t>used only in sheet "T3b Impact (quantitative)</t>
    </r>
  </si>
  <si>
    <t xml:space="preserve"> "Components" sheet</t>
  </si>
  <si>
    <t>"Measures" sheet</t>
  </si>
  <si>
    <r>
      <t xml:space="preserve">The  </t>
    </r>
    <r>
      <rPr>
        <b/>
        <sz val="11"/>
        <color theme="1"/>
        <rFont val="Calibri"/>
        <family val="2"/>
        <scheme val="minor"/>
      </rPr>
      <t xml:space="preserve">"Component" and "Measures" </t>
    </r>
    <r>
      <rPr>
        <b/>
        <sz val="11"/>
        <color rgb="FFFF0000"/>
        <rFont val="Calibri"/>
        <family val="2"/>
        <scheme val="minor"/>
      </rPr>
      <t>sheets should be filled in first</t>
    </r>
    <r>
      <rPr>
        <b/>
        <sz val="11"/>
        <color theme="1"/>
        <rFont val="Calibri"/>
        <family val="2"/>
        <scheme val="minor"/>
      </rPr>
      <t xml:space="preserve"> </t>
    </r>
    <r>
      <rPr>
        <sz val="11"/>
        <color theme="1"/>
        <rFont val="Calibri"/>
        <family val="2"/>
        <scheme val="minor"/>
      </rPr>
      <t>as they are referenced in the T1-&gt;T4 sheets</t>
    </r>
  </si>
  <si>
    <r>
      <t xml:space="preserve">This sheet has a separate sequential number/id per measure and should </t>
    </r>
    <r>
      <rPr>
        <b/>
        <sz val="11"/>
        <color theme="1"/>
        <rFont val="Calibri"/>
        <family val="2"/>
        <scheme val="minor"/>
      </rPr>
      <t>reference Components via the drop-down list</t>
    </r>
    <r>
      <rPr>
        <sz val="11"/>
        <color theme="1"/>
        <rFont val="Calibri"/>
        <family val="2"/>
        <scheme val="minor"/>
      </rPr>
      <t xml:space="preserve">, </t>
    </r>
    <r>
      <rPr>
        <b/>
        <sz val="11"/>
        <color rgb="FFFF0000"/>
        <rFont val="Calibri"/>
        <family val="2"/>
        <scheme val="minor"/>
      </rPr>
      <t>not via information copied from other sources</t>
    </r>
    <r>
      <rPr>
        <b/>
        <sz val="11"/>
        <color theme="1"/>
        <rFont val="Calibri"/>
        <family val="2"/>
        <scheme val="minor"/>
      </rPr>
      <t>.</t>
    </r>
    <r>
      <rPr>
        <sz val="11"/>
        <color theme="1"/>
        <rFont val="Calibri"/>
        <family val="2"/>
        <scheme val="minor"/>
      </rPr>
      <t xml:space="preserve"> </t>
    </r>
  </si>
  <si>
    <t>This sheet only contains 2 colums : one with a sequential number/id per component and a short name for the component (free text)</t>
  </si>
  <si>
    <t>Sheets T1-&gt;T4</t>
  </si>
  <si>
    <t>This sheet should be filled in first, as it is used by the Measures sheet. Examples should be deleted.</t>
  </si>
  <si>
    <r>
      <t xml:space="preserve">Each of these tabs contains a sequence number as well </t>
    </r>
    <r>
      <rPr>
        <b/>
        <sz val="11"/>
        <color theme="1"/>
        <rFont val="Calibri"/>
        <family val="2"/>
        <scheme val="minor"/>
      </rPr>
      <t xml:space="preserve">as a drop-down list for Related Measures </t>
    </r>
    <r>
      <rPr>
        <sz val="11"/>
        <color theme="1"/>
        <rFont val="Calibri"/>
        <family val="2"/>
        <scheme val="minor"/>
      </rPr>
      <t>which is concatenation of the Component and the Measure</t>
    </r>
  </si>
  <si>
    <r>
      <t xml:space="preserve">Sheets T1 -&gt; T4 contain </t>
    </r>
    <r>
      <rPr>
        <b/>
        <sz val="11"/>
        <color theme="1"/>
        <rFont val="Calibri"/>
        <family val="2"/>
        <scheme val="minor"/>
      </rPr>
      <t>specific guidance</t>
    </r>
    <r>
      <rPr>
        <sz val="11"/>
        <color theme="1"/>
        <rFont val="Calibri"/>
        <family val="2"/>
        <scheme val="minor"/>
      </rPr>
      <t xml:space="preserve">  as well as examples which should be deleted</t>
    </r>
  </si>
  <si>
    <r>
      <rPr>
        <b/>
        <sz val="11"/>
        <color theme="1"/>
        <rFont val="Calibri"/>
        <family val="2"/>
        <scheme val="minor"/>
      </rPr>
      <t xml:space="preserve">It is mandatory to use this drop-down list </t>
    </r>
    <r>
      <rPr>
        <sz val="11"/>
        <color theme="1"/>
        <rFont val="Calibri"/>
        <family val="2"/>
        <scheme val="minor"/>
      </rPr>
      <t>in the sheets T1-&gt;T4</t>
    </r>
  </si>
  <si>
    <r>
      <t xml:space="preserve">It is important to leave the </t>
    </r>
    <r>
      <rPr>
        <b/>
        <sz val="11"/>
        <color theme="1"/>
        <rFont val="Calibri"/>
        <family val="2"/>
        <scheme val="minor"/>
      </rPr>
      <t>"0"</t>
    </r>
    <r>
      <rPr>
        <sz val="11"/>
        <color theme="1"/>
        <rFont val="Calibri"/>
        <family val="2"/>
        <scheme val="minor"/>
      </rPr>
      <t xml:space="preserve"> as sequential number</t>
    </r>
    <r>
      <rPr>
        <b/>
        <sz val="11"/>
        <color theme="1"/>
        <rFont val="Calibri"/>
        <family val="2"/>
        <scheme val="minor"/>
      </rPr>
      <t xml:space="preserve"> for the "Overall Plan" which is a special Measure </t>
    </r>
    <r>
      <rPr>
        <sz val="11"/>
        <color theme="1"/>
        <rFont val="Calibri"/>
        <family val="2"/>
        <scheme val="minor"/>
      </rPr>
      <t>used only in sheet "T3b Impact (quantitative)</t>
    </r>
  </si>
  <si>
    <r>
      <t xml:space="preserve">Sheet "T2 Green Digital &amp; costs" is very wide and has a </t>
    </r>
    <r>
      <rPr>
        <b/>
        <sz val="11"/>
        <color theme="1"/>
        <rFont val="Calibri"/>
        <family val="2"/>
        <scheme val="minor"/>
      </rPr>
      <t>dedicated part on Green &amp; Digital between colums Z and AF</t>
    </r>
    <r>
      <rPr>
        <sz val="11"/>
        <color theme="1"/>
        <rFont val="Calibri"/>
        <family val="2"/>
        <scheme val="minor"/>
      </rPr>
      <t>. This section should be based on the Related Measures encoded in column B. Colums AE and AF are calculated based on a formula and do not require any encoding</t>
    </r>
  </si>
  <si>
    <r>
      <t xml:space="preserve">Sheet "T4b Investment baseline Display" </t>
    </r>
    <r>
      <rPr>
        <b/>
        <sz val="11"/>
        <color theme="1"/>
        <rFont val="Calibri"/>
        <family val="2"/>
        <scheme val="minor"/>
      </rPr>
      <t xml:space="preserve">does not require any encoding </t>
    </r>
    <r>
      <rPr>
        <sz val="11"/>
        <color theme="1"/>
        <rFont val="Calibri"/>
        <family val="2"/>
        <scheme val="minor"/>
      </rPr>
      <t>and it's purpose is to visualize what is encoded in Sheet "T4a - Investment baseline input"</t>
    </r>
  </si>
  <si>
    <t>Component</t>
  </si>
  <si>
    <r>
      <t xml:space="preserve">Sheet </t>
    </r>
    <r>
      <rPr>
        <b/>
        <sz val="11"/>
        <color theme="1"/>
        <rFont val="Calibri"/>
        <family val="2"/>
        <scheme val="minor"/>
      </rPr>
      <t>"T3b Impact (quantitative)"</t>
    </r>
    <r>
      <rPr>
        <sz val="11"/>
        <color theme="1"/>
        <rFont val="Calibri"/>
        <family val="2"/>
        <scheme val="minor"/>
      </rPr>
      <t xml:space="preserve"> contains a specific entry 'Overall plan' which should not be deleted but used.</t>
    </r>
  </si>
  <si>
    <t>In case you need to encode 'sub-measures' for usage in other tabs you are required to encode both a parent measure and sub-measure and flag sub-measures in column E.</t>
  </si>
  <si>
    <t>Table 3b. Impact of the plan (quantitative)</t>
  </si>
  <si>
    <t>Table 3a. Impact of the plan (qualitative)</t>
  </si>
  <si>
    <t>Please indicate if 0%, 40% or 100% of the reform/investment contributes to the objective. For reforms/investments and the climate objective, use the methodology for climate tracking as set out in Annex IIA and justify their choice for each investment and each reform. For reforms/investments related to environmental objectives, use the same methodology. For the digital objective, use the methodology as set out in Annex III. In all cases, please indicate the relevant intervention field for every reform/investment by choosing the most appropriate one, reflecting the nature, focus, objective, or expected outcome of the reform/investment. If several intervention fields can be applied, provide a motivation in the description of the component. As a general rule, a reform/investment should be assigned one intervention field.</t>
  </si>
  <si>
    <t>This purpose of this Excel file provided as annex of the RRF Guidance is to collect so-called "structured data" on the RRF plans in view of future transposition in a web-based application for updates by Member States</t>
  </si>
  <si>
    <t>The short title of each measure is free text in this sheet. Examples should be deleted.</t>
  </si>
  <si>
    <t xml:space="preserve">Reforma 2: Príprava a rozvoj učiteľov na nové obsahy a formu výučby </t>
  </si>
  <si>
    <t xml:space="preserve">Investícia 2: Dobudovanie školskej infraštruktúry  </t>
  </si>
  <si>
    <t>Vzdelávanie pre 21. storočie</t>
  </si>
  <si>
    <t>Reforma 1: Reforma obsahu a formy vzdelávania - kurikulárna  a učebnicová reforma</t>
  </si>
  <si>
    <t>Investícia 1: Digitálna infraštruktúra v školách</t>
  </si>
  <si>
    <t>1 - Vzdelávanie pre 21. storočie</t>
  </si>
  <si>
    <t xml:space="preserve">Schválenie definitívnej verzie nového ŠVP pre všetky tri vzdelávacie cykly základnej školy </t>
  </si>
  <si>
    <t>1 - Vzdelávanie pre 21. storočie - Reforma 1: Reforma obsahu a formy vzdelávania - kurikulárna  a učebnicová reforma</t>
  </si>
  <si>
    <t xml:space="preserve">Nové štátne vzdelávacie programy sú schválené. </t>
  </si>
  <si>
    <t xml:space="preserve">web stránka MŠVVaŠ </t>
  </si>
  <si>
    <t>MŠVVaŠ SR</t>
  </si>
  <si>
    <t>Na tejto úrovni ide o formálny akt, jeho realizáciu môže ohroziť pomalšia tvorba kurikula pre všetky cykly.</t>
  </si>
  <si>
    <t>online náhľad</t>
  </si>
  <si>
    <t xml:space="preserve">Rezistentnosť škôl  a učiteľského prostredia voči zmenám štátneho vzdelávacieho programu. </t>
  </si>
  <si>
    <t>web stránky škôl a školských zariadení</t>
  </si>
  <si>
    <t xml:space="preserve">Prevod nového dizajnu kurikula na školskú úroveň </t>
  </si>
  <si>
    <t>Zmluvy o podpore centier, zverejnené v centrálnom registri zmlúv</t>
  </si>
  <si>
    <t xml:space="preserve">Na regionálnej úrovni sa vybudujú regionálne centrá kurikulárneho manažmentu a podpory škôl pri zavádzaní zmien, ktoré budú vykonávať svoju činnosť prostredníctvom mentoringu, poradenstva a konzultačných činností. Celkovo vznikne 40 centier (jedno centrum pre dva okresy) s tímom zloženým z učiteľov, riaditeľov škôl, odborníkov v oblasti detí a mládeže alebo ľudí z oblasti vzdelávania dospelých, expertov z tretieho sektora a odborníkov z fakúlt pripravujúcich učiteľov v danom regióne. </t>
  </si>
  <si>
    <t>Personálna poddimenzovanosť sektora školstva v oblasti kurikulárneho manažmentu a podpory na regionálnej úrovni.</t>
  </si>
  <si>
    <t>náhľad do rozpisu</t>
  </si>
  <si>
    <t>rozpis príspevku na učebnice MŠVVaŠ</t>
  </si>
  <si>
    <t>Zavedenie on line maturity</t>
  </si>
  <si>
    <t>web stránka NÚCEM</t>
  </si>
  <si>
    <t xml:space="preserve">NÚCEM </t>
  </si>
  <si>
    <t>Náročnosť a zdĺhavosť procesu verejného obstarávania na e-Test 2.0</t>
  </si>
  <si>
    <t>dátové zdroje  eTest</t>
  </si>
  <si>
    <t>Bude zavedená online maturita na všetkých GYM a SŠ. Jej zavedenie si vyžaduje obstaranie nového systému pre elektronické testovanie (eTest 2.0).</t>
  </si>
  <si>
    <t>n/a</t>
  </si>
  <si>
    <t>Online náhľad</t>
  </si>
  <si>
    <t xml:space="preserve">1 - Vzdelávanie pre 21. storočie - Reforma 2: Príprava a rozvoj učiteľov na nové obsahy a formu výučby </t>
  </si>
  <si>
    <t>Zmena Zákona č. 138/2019 Z. z. o pedagogických zamestnancoch a odborných zamestnancoch</t>
  </si>
  <si>
    <t>Slov-lex.</t>
  </si>
  <si>
    <t>Zavedenie legislatívnych zmien v profesijnom rozvoji pedagogických a odborných zamestnancov, súvisiacich s novým modelom akreditácie vzdelávacích programov, vrátane hodnotenia ich kvality; so zmenami v oblasti realizácie atestácií, funkčného a kvalifikačného vzdelávania.</t>
  </si>
  <si>
    <t xml:space="preserve">Redefinovanie učiteľskej aprobácie a špecifikácia učiteľských profesijných študijných programov v zákone o vysokých školách; zmena vo vymedzení študijného odboru Učiteľstvo a pedagogické vedy vo vyhláške o sústave študijných odborov (prispôsobenie novým kvalifikačným stupňom a profilom absolventov, vymedzenie učiteľských študijných odborov); zodpovedajúce úpravy štandardov pre akreditáciu študijných programov. </t>
  </si>
  <si>
    <t>MŠVVaŠ SR, SAAVŠ</t>
  </si>
  <si>
    <t>Slov-lex, webstránka Slovenskej akreditačnej agentúry pre vysoké školstvo</t>
  </si>
  <si>
    <t>Zmeny Zákona č. 131/2002 Z. z. o vysokých školách, Vyhlášky č. 244/2019 a č. 1/2020 Z. z. Ministerstva školstva, vedy, výskumu a športu Slovenskej republiky o sústave študijných odborov Slovenskej republiky, štandardov pre akreditáciu vysokoškolských študijných programov</t>
  </si>
  <si>
    <t>Zmena legislatívnych rámcov, umožňujúca realizáciu zmien v prípravnom učiteľskom vzdelávaní v súlade s novým kurikulom a s požiadavkami na profesijné študijné programy</t>
  </si>
  <si>
    <t>Účelovo viazaný príspevok na rozvoj učiteľov</t>
  </si>
  <si>
    <t>Zavedenie a poskytovanie účelovo viazaného finančného príspevku na profesijný rozvoj, vrátane zmeny Zákona č. 597/2003 Z. z. o financovaní základných škôl, stredných škôl a školských zariadení</t>
  </si>
  <si>
    <t>Slov-lex, rozpis príspevku na profesijný rozvoj</t>
  </si>
  <si>
    <t>Nový model financovania podpory profesijného rozvoja pedagogických a odborných zamestnancov prostredníctvom účelovo viazaného finančného príspevku na „individuálny“ profesijný rozvoj . Použitie príspevku v kalendárnom roku bude viazané na povinné profesijné aktivity (napr. vybrané okruhy prioritných rezortných tém: inklúzia, digitalizácia, kurikulárne zmeny a pod.) a nepovinné profesijné aktivity. Pedagogickí a odborní zamestnanci si budú objednávať vzdelávacie služby u akreditovaných poskytovateľov s presne vymedzenými odbornými kompetenciami (VŠ, PRO MŠVVaŠ SR, a neverejní poskytovatelia) a so zabezpečenou kontrolou kvality programov profesijného rozvoja (vrátane možnosti odňatia akreditácie v prípade poskytovania nekvalitných vzdelávacích služieb).</t>
  </si>
  <si>
    <t>Nedostatok akreditovaných subjektov, poskytujúcich príslušné aktivity v oblasti profesijného rozvoja.</t>
  </si>
  <si>
    <t> online náhľad</t>
  </si>
  <si>
    <t>1 - Vzdelávanie pre 21. storočie - Investícia 1: Digitálna infraštruktúra v školách</t>
  </si>
  <si>
    <t>Zdĺhavé verejné obstarávanie, nedostatočné čerpanie investície, alebo nedostatočný prehľad o digitálnom vybavení môže oddialiť dosiahnutie cieľa.</t>
  </si>
  <si>
    <t xml:space="preserve">Zvýšenie počtu škôl s plným vstupným digitálnym vybavením </t>
  </si>
  <si>
    <t xml:space="preserve">1 - Vzdelávanie pre 21. storočie - Investícia 2: Dobudovanie školskej infraštruktúry  </t>
  </si>
  <si>
    <t>Zníženie počtu škôl s dvojzmennou prevádzkou a dobudovanie chýbajúcich kapacít</t>
  </si>
  <si>
    <t xml:space="preserve">výkaz o základných školách </t>
  </si>
  <si>
    <t>Úspešnosť dopytových schém závisí najmä od administratívnej záťaže, podpory žiadateľov pri vypracovávaní projektov a podávaní žiadostí. Celkové náklady zohľadňujú investičné riziko 0,23 (t. j. predpokladá sa, že je nutné dobudovať 74 % identifikovanej potreby dodatočných kapacít).</t>
  </si>
  <si>
    <t>náhľad do výkazu</t>
  </si>
  <si>
    <t xml:space="preserve">Úspešnosť dopytových schém závisí najmä od administratívnej záťaže, podpory žiadateľov pri vypracovávaní projektov a podávaní žiadostí a potreby spolufinancovania zo strany zriaďovateľa. </t>
  </si>
  <si>
    <t>výkaz o školských knižniciach a údaje o žiakoch zo sociálne znevýhodneného prostredia z MŠVVaŠ</t>
  </si>
  <si>
    <t>Zvýšenie počtu škôl s vlastnou knižnicou ako vzdelávacím centrom alebo s modernizovanou knižnicou</t>
  </si>
  <si>
    <t>príspevok na učebnice 2020</t>
  </si>
  <si>
    <t>potreba učebníc pri úplnej obnove fondu</t>
  </si>
  <si>
    <t>1. stupeň ZŠ</t>
  </si>
  <si>
    <t>2. stupeň ZŠ</t>
  </si>
  <si>
    <t>položka</t>
  </si>
  <si>
    <t>https://www.minedu.sk/24459-sk/rok-2020/</t>
  </si>
  <si>
    <t xml:space="preserve">stredná hodnota pokrytia potrieb učebníc príspevkom na učebnice pre ZŠ na základe analýzy NKU </t>
  </si>
  <si>
    <t>https://www.nku.gov.sk/documents/10157/1460168/Po%C4%8D%C3%ADtajte+s+%28ne%29kvalitnou+u%C4%8Debnicou.pdf</t>
  </si>
  <si>
    <t>životnosť učebníc 1. stupeň v rokoch</t>
  </si>
  <si>
    <t>životnosť učebníc 2. stupeň v rokoch</t>
  </si>
  <si>
    <t>analýza NKU: vzorka pre ZŠ a špeciálne ZŠ</t>
  </si>
  <si>
    <t>ks</t>
  </si>
  <si>
    <t>rok</t>
  </si>
  <si>
    <t>požiadavky škôl</t>
  </si>
  <si>
    <t>dodané školám</t>
  </si>
  <si>
    <t>medián</t>
  </si>
  <si>
    <t>Nástroj</t>
  </si>
  <si>
    <t>Úroveň</t>
  </si>
  <si>
    <t>Cieľová skupina</t>
  </si>
  <si>
    <t>cena - SISRD</t>
  </si>
  <si>
    <t>Cena do vzorca</t>
  </si>
  <si>
    <t>Počet užívateľov</t>
  </si>
  <si>
    <t>Poznámky</t>
  </si>
  <si>
    <t>Výsledná suma</t>
  </si>
  <si>
    <t>Vysvetlenie položky</t>
  </si>
  <si>
    <t>Biela projekčná plocha (tabuľa/plátno)</t>
  </si>
  <si>
    <t>vstupná</t>
  </si>
  <si>
    <t>učebňa</t>
  </si>
  <si>
    <t>V školách stále prevládajú klasické zelené, alebo čierne kriedové tabule na ktoré sa nedá premietať. Ponúkame alternatívu - pláno namontované na strop, ktoré sa dá stiahnuť pred tabuľu, alebo keramická tabuľa, ktorá plnohodnotne nahradí kriedovú tabuľu (výhodnejší variant, do projektovaného obrazu sa dá dokreslovať, odstráni sa krieda spôsobujúca dýchacie ťažkosti a prašnosť v triede).</t>
  </si>
  <si>
    <t>Headset</t>
  </si>
  <si>
    <t>učiteľ</t>
  </si>
  <si>
    <t>stredná trieda</t>
  </si>
  <si>
    <t>Určené pre dištančné a neskôr hybridné vzdelávanie. Učiteľ potrebuje kvalitný headset, keďže je hlavnou postavou výučby a je potrebné, aby mu žiaci dostatočne rozumeli a on im.</t>
  </si>
  <si>
    <t>Inkluzívne vybavenie podľa vlastných štandardov (zdravotné, sociálne znevýhodnenie)</t>
  </si>
  <si>
    <t>škola</t>
  </si>
  <si>
    <t>V súlade s komponentom "Dostupnosť a kvalita vzdelávania a starostlivosti v ranom detstve a rozvoj inkluzívneho vzdelávania "</t>
  </si>
  <si>
    <t>Infraštruktúra + LAN + wifi (učitelia a žiaci)</t>
  </si>
  <si>
    <t>LAN v každej triede, WIFI pokrytie celej školy</t>
  </si>
  <si>
    <t>Rozvody - elektrina</t>
  </si>
  <si>
    <t>Aby vydržali potenciálnu záťaž</t>
  </si>
  <si>
    <t>Notebook</t>
  </si>
  <si>
    <t>Životnosť 5 rokov</t>
  </si>
  <si>
    <t xml:space="preserve">Zameriavame sa na kategóriu zariadení s praktickou životnosťou aspoň 5 rokov. Notebook by mal byť odolný voči nárazom a poliatiu vodou s možnosťou pripojenia dokovacej stanice. Momentálne požiadavky na parametre sú uvedené v karte detaily. </t>
  </si>
  <si>
    <t>Office365 konto A3</t>
  </si>
  <si>
    <t>žiak</t>
  </si>
  <si>
    <t>súčasť A3 licencie učiteľa</t>
  </si>
  <si>
    <t>Súčasťou je Win, Office, 25€ * 4roky</t>
  </si>
  <si>
    <t xml:space="preserve">Licencia A3 v sebe zahŕňa celý balík programov aj nad rámec štandardnej krabicovej verzie, vrátane softvéru na diaľkovú správu zariadení (dôležité pre IT správcu). Zabezpečuje taktiež najnovšie v verzie každého softvéru a 5ks inštalovateľných licencií, takže sa dá nimi pokryť všetko školské vybavenie. Učiteľské licencie zahŕnajú aj licenie pre žiakov. </t>
  </si>
  <si>
    <t>Projektor (+montaz)</t>
  </si>
  <si>
    <t>(dlhý)/krátky</t>
  </si>
  <si>
    <t xml:space="preserve">Projektor v každej učebni je základný kameň transformácie učební. Zameriavame sa na projektor strednej triedy s krátkou projekčnou vzdialenosťou, ktorého lampa má vyššiu výdrž. Krátka projekčná vzdialenosť (do 1,2m) je výhodná z toho hľadiska, že si učiteľ alebo žiaci pred tabuľou menej tienia. Zároveň je obraz viditeľný aj bez potreby zatemnenia miestnosti. </t>
  </si>
  <si>
    <t>Reproduktory</t>
  </si>
  <si>
    <t>cca 40W, zostava 2.0 (pozn: optical digital audio)</t>
  </si>
  <si>
    <t>Súčasťou balíka pre transformáciu učební. Príprava na vyučovanie s pomocou digitálneho vzdelávacieho obsahu a na hybridné vzdelávanie.</t>
  </si>
  <si>
    <t>Sada mikropočítačov (microbit, arduino, raspberryPI)</t>
  </si>
  <si>
    <t>rozšírená sada, 20ks iba pre ZŠ</t>
  </si>
  <si>
    <t xml:space="preserve">Mikropočítače zažívajú boom, vzhľadom na to, že sa pri výučbe digitálnych technológii mimoriadne osvedčili a nielen v predmete informatika. Dajú sa využiť na mnohé praktické experimenty a tým priniesť výučbu digitálnych zručností do ostatných predmetov, čo je aj cieľom kurikulárnej reformy. Umožnujú výučbu praktických zručností s výhľadom do budúcnosti - internet vecí, nositeľná elektronika, atď. </t>
  </si>
  <si>
    <t>Školský informačný systém</t>
  </si>
  <si>
    <t>AsC/eškola, 200€ * 4roky</t>
  </si>
  <si>
    <t xml:space="preserve">Školský informačný systém zahŕňa personálnu agendu (žiaci, zamestnanci) ale aj pedagogickú dokumentáciu (triedna kniha, žiacka knižka a iné). Príspevkom chceme dosiahnuť stav, že ho začne naplno používať každá škola. Je to ideálny nástroj na digitalizáciu vzdelávania a debyrokratizáciu, keďže umožňuje veľa úkonov vykonať elektronicky/automaticky. </t>
  </si>
  <si>
    <t>Tabletová učebňa</t>
  </si>
  <si>
    <t>tablet, 10", púzdro</t>
  </si>
  <si>
    <t xml:space="preserve">Mobilná tabletová učebňa má všestranné využitie na hodinách, pokiaľ chce učiteľ využiť digitálne aplikácie. V prípade dištančnej výučby vie škola zapožičať tieto tablety žiakom bez vlastného zariadenia. Zameriavame sa preto na drahšie zariadenia s 3G modulom a odhadovanou životnosťou a dostupnosťou aktualizácií 4 roky. </t>
  </si>
  <si>
    <t>Učebňa informatiky</t>
  </si>
  <si>
    <t>20ks * 500€</t>
  </si>
  <si>
    <t xml:space="preserve">Ide o statickú, alebo mobilnú učebňu. V statickej učebni by išlo o zariadenia All-in-one, ktoré sú energeticky výhodnejšie a zároveň bezpečnejšie vďaka menšiemu množstvu káblov. V prípade mobilnej učebne ide o odolné notebooky. </t>
  </si>
  <si>
    <t>Veľkokapacitná farebná kopírka-tlačiareň-sken</t>
  </si>
  <si>
    <t>A4, A3</t>
  </si>
  <si>
    <t>Školy tlačia/kopírujú/skenujú veľké množstvo materiálov a je potrebné im zabezpečiť na toto kvalitné zariadenie, ktoré ich nebude brzdiť.</t>
  </si>
  <si>
    <t>Vizualizér</t>
  </si>
  <si>
    <t xml:space="preserve">Určené pre dištančné vzdelávanie. Ide o modernú pomôcku ktorá ma veľmi dobré ohlasy u učiteľov. Taktiež sa dá použiť pri bežnom vzdelávaní. </t>
  </si>
  <si>
    <t>Poznámky:</t>
  </si>
  <si>
    <t>Sumy sú napočítané na 4-ročné obdobie.</t>
  </si>
  <si>
    <t>Odbor stratégií IVP neberie zodpovednosť za nápočty cien a zdôrazňuje potrebu analýzy súčasného stavu vybavenia škôl a ďalších procesov, ktoré by mali predchádzať tomuto nápočtu. Viaceré DT neboli sekciou informatiky vypočítateľné a samotná sekcia explicitne vyjadrila, že na dané nápočty nemá kompetenciu.  Časť nápočtov bola odhadnutá na prieskume trhu komerčných cien.</t>
  </si>
  <si>
    <t>Všetky počty týkajúce sa stredných škôl ku dňu 25.11. zahŕňajú aj špeciálne stredné školy.</t>
  </si>
  <si>
    <t>Sumy sú namapované na počty príjemcov na základe predpokladu, že žiadny žiak, učiteľ, ani škola nemá žiadne uvedené vybavenie. UPDATE z 11.12.2020 - Počty prijímateľov boli adekvátne premenené podľa údajov z 2.prieskumu Európskej komisie a výsledkov Slovenska, konkrétne podiel digitálne vybavených a pripojených škôl. Tento stav sa však neodrazil na počte iných ako kmeňových učební a na počte ZŠ kvôli nedefinovaniu 1. či 2. stupňa. Preto bol využitý priemer podielov (17 a 55 %).</t>
  </si>
  <si>
    <t>Počty žiakov/učiteľov/škôl potrebné pre výpočet výslednej sumy</t>
  </si>
  <si>
    <t>Počty žiakov/učiteľov/škôl</t>
  </si>
  <si>
    <t>Celkový počet</t>
  </si>
  <si>
    <t>Podiel vybavených škôl</t>
  </si>
  <si>
    <t>Podiel nevybavených škôl</t>
  </si>
  <si>
    <t>Výsledný počet na dovybavenie</t>
  </si>
  <si>
    <t>Počet žiakov ZŠ 1st</t>
  </si>
  <si>
    <t>Počet žiakov ZŠ 2st</t>
  </si>
  <si>
    <t>Počet žiakov ŠZŠ 1st.</t>
  </si>
  <si>
    <t>Počet žiakov ŠZŠ 2st.</t>
  </si>
  <si>
    <t>Počet žiakov špec. Tried ZŠ 1st</t>
  </si>
  <si>
    <t>Počet žiakov špec. Tried ZŠ 2st</t>
  </si>
  <si>
    <t>Počet žiakov SŠ</t>
  </si>
  <si>
    <t>Počet učiteľov ZŠ 1st.</t>
  </si>
  <si>
    <t>Počet učiteľov ZŠ 2st.</t>
  </si>
  <si>
    <t>Počet učiteľov ŠZŠ 1st.</t>
  </si>
  <si>
    <t>Počet učiteľov ŠZŠ 2st.</t>
  </si>
  <si>
    <t>Počet učiteľov špec. Tried ZŠ 1st</t>
  </si>
  <si>
    <t>Počet učiteľov špec. Tried ZŠ 2st</t>
  </si>
  <si>
    <t>Počet učiteľov SŠ</t>
  </si>
  <si>
    <t>Počet špeciálnych tried ZŠ 1st.</t>
  </si>
  <si>
    <t>Počet špeciálnych tried ZŠ 2st.</t>
  </si>
  <si>
    <t>Počet iných uč. ŠZŠ a š. uč. ZŠ</t>
  </si>
  <si>
    <t>Počet škôl ZŠ</t>
  </si>
  <si>
    <t>Počet škôl SŠ</t>
  </si>
  <si>
    <t>Počet škôl ŠZŠ</t>
  </si>
  <si>
    <t>počet tried</t>
  </si>
  <si>
    <t>počet žiakov v triede (max 27)</t>
  </si>
  <si>
    <t>odhadované náklady na odstránenie dvojzmennej prevádzky</t>
  </si>
  <si>
    <t>odhadované náklady na dobudovanie kapacít ZŠ</t>
  </si>
  <si>
    <t>náklady</t>
  </si>
  <si>
    <t>počet žiakov v dvojzmennej prevádzke (výkaz o ZŠ)</t>
  </si>
  <si>
    <t>https://www.minedu.sk/data/files/5806.pdf</t>
  </si>
  <si>
    <t>investičné riziko</t>
  </si>
  <si>
    <t>Benchmark pre jednotkovú cenu na triedu</t>
  </si>
  <si>
    <t>Pripravované investičné zámery rozširovania kapacít ZŠ v Bratislavskom kraji</t>
  </si>
  <si>
    <t>Kód okresu</t>
  </si>
  <si>
    <t>Počet vyhovujúcich nepoužívaných učební</t>
  </si>
  <si>
    <t>rozdiel_buducnost-sucasnost_ziaci</t>
  </si>
  <si>
    <t>potrebné učebne</t>
  </si>
  <si>
    <t>dodatočná potreba_ucebne</t>
  </si>
  <si>
    <t xml:space="preserve">Počet vyhovujúcich nepoužívaných učební </t>
  </si>
  <si>
    <t>rozdiel_buducnost-sucasnost</t>
  </si>
  <si>
    <t>potrebná investícia</t>
  </si>
  <si>
    <t>okres</t>
  </si>
  <si>
    <t>Mesto</t>
  </si>
  <si>
    <t>Okres</t>
  </si>
  <si>
    <t>Bližší popis projektu</t>
  </si>
  <si>
    <t>Celkové plánované náklady projektu</t>
  </si>
  <si>
    <t>Predpokladané navýšenie kapacity (počet tried)</t>
  </si>
  <si>
    <t>€ na 1 triedu</t>
  </si>
  <si>
    <t>Bratislava - Rusovce</t>
  </si>
  <si>
    <t>Bratislava V</t>
  </si>
  <si>
    <t>Nadstavba ZŠ - zvýšenie kapacít + rekonštrukcia jedálne a kuchyne</t>
  </si>
  <si>
    <t xml:space="preserve">Bratislava - Záhorská Bystrica </t>
  </si>
  <si>
    <t>Bratislava IV</t>
  </si>
  <si>
    <t>Prístavba ZŠ - zvýšenie kapacít</t>
  </si>
  <si>
    <t>Bratislava - Staré mesto</t>
  </si>
  <si>
    <t>Bratislava I</t>
  </si>
  <si>
    <t>Zvýšenie kapacity ZŠ</t>
  </si>
  <si>
    <t>Bratislava - Ružinov</t>
  </si>
  <si>
    <t>Bratislava II</t>
  </si>
  <si>
    <t>Prístavba ZŠ - zvyšovanie kapacít + jedáleň, kuchyňa, telocvičňa</t>
  </si>
  <si>
    <t>Bratislava - Lamač</t>
  </si>
  <si>
    <t xml:space="preserve">Bratislava - Rača </t>
  </si>
  <si>
    <t>Bratislava III</t>
  </si>
  <si>
    <t>Vybudovanie novej ZŠ cez komplexnú rekonštrukciu - budova školy + budova telocviční a obnova vonkajších plôch</t>
  </si>
  <si>
    <t>Bratislava - Vajnory</t>
  </si>
  <si>
    <t>Častá</t>
  </si>
  <si>
    <t>Pezinok</t>
  </si>
  <si>
    <t>Nadstavba ZŠ - zvýšenie kapacít + rozšírenie kapacity školskej jedálne</t>
  </si>
  <si>
    <t>Limbach</t>
  </si>
  <si>
    <t>ZŠ - zvýšenie kapacít o II. Stupeň + telocvičňa</t>
  </si>
  <si>
    <t xml:space="preserve">Pezinok
</t>
  </si>
  <si>
    <t>Prístavba modulovému pavilónu k ZŠ s MTV ( materiálovo -technickým vybavením)</t>
  </si>
  <si>
    <t>Slovenský Grob</t>
  </si>
  <si>
    <t>Novostavba elokovaného pracoviska ZŠ - zvyšovanie kapacít ZŠ</t>
  </si>
  <si>
    <t>Šenkvice</t>
  </si>
  <si>
    <t>ZŠ - zvýšenie kapacít + kuchyňa</t>
  </si>
  <si>
    <t>Chorvátsky Grob</t>
  </si>
  <si>
    <t>Senec</t>
  </si>
  <si>
    <t>Prístavba ZŠ - zvýšenie kapacít + jedáleň, kuchyňa, telocvičňa</t>
  </si>
  <si>
    <t>Dunajská Lužná</t>
  </si>
  <si>
    <t>Výstavba novej ZŠ</t>
  </si>
  <si>
    <t>Kalinkovo</t>
  </si>
  <si>
    <t>Výstavba a prestavba ZŠ</t>
  </si>
  <si>
    <t>Kráľová pri Senci</t>
  </si>
  <si>
    <t>ZŠ - zvýšenie kapacít</t>
  </si>
  <si>
    <t>Rohožník</t>
  </si>
  <si>
    <t>Malacky</t>
  </si>
  <si>
    <t>Stupava</t>
  </si>
  <si>
    <t>Nadstavba panelovej budovy ZŠ - zvýšenie kapacít</t>
  </si>
  <si>
    <t>priemer</t>
  </si>
  <si>
    <t>Počet učební ZŠ 1st.</t>
  </si>
  <si>
    <t>Počet učební ZŠ 2st.</t>
  </si>
  <si>
    <t>Počet učební ŠZŠ 1st.</t>
  </si>
  <si>
    <t>Počet učební ŠZŠ 2st.</t>
  </si>
  <si>
    <t>Počet učební SŠ</t>
  </si>
  <si>
    <t>Počet odborných učební ZŠ</t>
  </si>
  <si>
    <t>Reforma digtálneho koordinátora bude financovaná z programu EŠIF.</t>
  </si>
  <si>
    <t>Benchmark</t>
  </si>
  <si>
    <t>Realizácia ZŠ Seňa, Seňa</t>
  </si>
  <si>
    <t>Expertný prieskum trhu, skúsenosti z prvej vlny</t>
  </si>
  <si>
    <t>Expertný odhad</t>
  </si>
  <si>
    <t>Realizácia Gymnázium Groslingova, Bratislava</t>
  </si>
  <si>
    <t>Expertná skupina stanovila požadované technické parametre. 
Cenové ponuky spoločnosti Microsoft, Acer pre školy.
https://aka.ms/acerpreskoly</t>
  </si>
  <si>
    <t>Cenová ponuka spoločnosti Microsoft</t>
  </si>
  <si>
    <t>Cenová ponuka spoločnosti StreamIT, s.r.o.
https://edutronik.sk/v2/</t>
  </si>
  <si>
    <t>Online cenové ponuky od spoločnosti aSc, Ševt</t>
  </si>
  <si>
    <t xml:space="preserve">Expertná skupina stanovila technické požiadavky. 
Cenový odhad stanovaný na základe očakávanej ponuky na rok 2021. </t>
  </si>
  <si>
    <t xml:space="preserve">Parametre stanovila expertná skupina. 
Na základe parametrov bol spravený prieskum trhu a porovnané cenové ponuky. </t>
  </si>
  <si>
    <t xml:space="preserve">Prieskum trhu. </t>
  </si>
  <si>
    <t>Zavedenie legislatívnych zmien v profesijnom rozvoji pedagogických a odborných zamestnancov</t>
  </si>
  <si>
    <t>Reforma 1: Reforma kurikula a učebnicového systému</t>
  </si>
  <si>
    <t>Kurikulum</t>
  </si>
  <si>
    <t>Učebnice</t>
  </si>
  <si>
    <t>Testovanie</t>
  </si>
  <si>
    <t>suma celkom (2021-2025)</t>
  </si>
  <si>
    <t>Vývoj a tvorba kurikula</t>
  </si>
  <si>
    <t>suma/hodina</t>
  </si>
  <si>
    <t>počet hodín</t>
  </si>
  <si>
    <t>suma</t>
  </si>
  <si>
    <t>odvody</t>
  </si>
  <si>
    <t>spolu</t>
  </si>
  <si>
    <t>počet</t>
  </si>
  <si>
    <t>jednotka</t>
  </si>
  <si>
    <t>Počet mesiacov</t>
  </si>
  <si>
    <t>počet rokov</t>
  </si>
  <si>
    <t xml:space="preserve">Interný tím na ŠPÚ (nové pracovné miesta) </t>
  </si>
  <si>
    <t>zamestnanec</t>
  </si>
  <si>
    <t>DoVP tvorba kurikula experti (hlavná koordinačná skupina)</t>
  </si>
  <si>
    <t>DoVP tvorba kurikula - odborné komisie a recenzenti (odborníci na jednotlivé predmety/vzdelávacie oblasti/stupne vzdelávania)</t>
  </si>
  <si>
    <t>DoVP - tvorba, overovanie a recenzovanie sprievodých metodických materiálov ku štátnemu vzdelávaciemu programu</t>
  </si>
  <si>
    <t>cestovná náhrady - stretnutia odborných komisií (cestovné a ubytovanie)</t>
  </si>
  <si>
    <t>stretnutie</t>
  </si>
  <si>
    <t>tlač kurikulárnych dokumentov s metodickými materiálmi</t>
  </si>
  <si>
    <t>dokument</t>
  </si>
  <si>
    <t>webináre k tvorbe kurikula</t>
  </si>
  <si>
    <t>webinár</t>
  </si>
  <si>
    <t>Prevádzkové náklady - interný tím (príspevok na stravovanie, technické vybavenie, komunikačné náklady, kancelárske potreby, atď.)</t>
  </si>
  <si>
    <t>technické vybavenie</t>
  </si>
  <si>
    <t>SPOLU</t>
  </si>
  <si>
    <t>Zdroj:</t>
  </si>
  <si>
    <t>Superhrubá mzda bola nastavená po vzore NP pre profesijný rozvoj učiteľov "Teachers", ktorý je zameraný na rozširovanie najlepšej praxe pedagogických a odborných skúseností, nasledovne: 18 Eur  x 163,75 mesačný fond = 2974</t>
  </si>
  <si>
    <t xml:space="preserve">https://www.crz.gov.sk/zmluva/5061158/ </t>
  </si>
  <si>
    <t>2--4</t>
  </si>
  <si>
    <t>Ohodnotenie zamestnancov bolo nastavené po vzore NP Teachers, pozície "Hlavný odborný riešiteľ" (18€/hod) a "Odborný riešiteľ (3 a 5)" (15€/hod)</t>
  </si>
  <si>
    <t>Cestovné náhrady</t>
  </si>
  <si>
    <t>283/2002 Z. z. Zákon o cestovných náhradách</t>
  </si>
  <si>
    <t>Cena jedného výtlačku vo výške 93,50 Eur bola vypočítaná podľa odhadovaného počtu strán nového kurikula (160 strán) a 6 sprievodných metodických materiálov (80 strán/1 metariál). Cena vychádza z cenovej ponuky od spol. ZOOM creative s.r.o. , vyžiadanej ŠPÚ. Počet výtlačkov 12 500 bol stanovený podľa počtu škôl 2070, pričom sa počítalo so 6 výtlačkami na 1 školu (1 výtlačok pre každú predmetovú komisiu / metodické združenie).</t>
  </si>
  <si>
    <t>cenová ponuka ZOOM creative s.r.o.  č. 21020001 (vpravo)</t>
  </si>
  <si>
    <t>Výpočet vychádza z nákladov ŠPU na tvorbu webniárov pre národný projekt Teachers, spolu 750 za webinár. Predpokladaný počet 40 webinárov.</t>
  </si>
  <si>
    <t>ŠPU</t>
  </si>
  <si>
    <t xml:space="preserve">          Technické zabezpečenie webinára</t>
  </si>
  <si>
    <t xml:space="preserve">          Personálne zabezpečenie - experti - 3</t>
  </si>
  <si>
    <t xml:space="preserve">          Personálne zabezpečenie  - Grafik</t>
  </si>
  <si>
    <t xml:space="preserve">Kurikulárny manažment </t>
  </si>
  <si>
    <t>Posilnenie personálnych kapacít na krajskej úrovni (väzba na reformu PRO: 8+1 krajských centier; 5 ľudí/centrum)</t>
  </si>
  <si>
    <t>Prevádzkové nálady pre krajské pracoviská PRO (8+1) (príspevok na stravovanie, technické vybavenie, komunikačné náklady, kancelárske potreby, režijé náklady na prevádzku priestorov, atď.)</t>
  </si>
  <si>
    <t>pracovisko PRO</t>
  </si>
  <si>
    <t>Informačné semináre pri zavádzaní kurikulárnej reformy (lektori - experti/autori vzdelávacích štandardov pre jednotlivé vzdelávacie oblasti)</t>
  </si>
  <si>
    <t xml:space="preserve">Cestovné náhrady - pedagogickí zamestnci </t>
  </si>
  <si>
    <t>Cestovné náhrady - experti</t>
  </si>
  <si>
    <t>Regionálne centrá kurikulárneho manažmentu a podpory škôl (2021-2024</t>
  </si>
  <si>
    <t xml:space="preserve">počet </t>
  </si>
  <si>
    <t>náklady na centrum a rok</t>
  </si>
  <si>
    <t>pedagógovia na čiastočný úväzok (50%)</t>
  </si>
  <si>
    <t xml:space="preserve">centrum </t>
  </si>
  <si>
    <t>vybavenie a cestovné náklady</t>
  </si>
  <si>
    <t>centrum</t>
  </si>
  <si>
    <t>režijné náklady 20% paušál</t>
  </si>
  <si>
    <t>Posilnenie personálnych kapacít - koordinácia podpory a tvorby reginálnych centier (MŠVVaŠ)</t>
  </si>
  <si>
    <t xml:space="preserve">Superhrubá mzda bola nastavená po vzore NP Teachers, napr. na pozíciách "poradcovia v školách“, pozícia „spracovateľ NOPS“, alebo pozícia „lektor vzdelávania“) </t>
  </si>
  <si>
    <t>https://www.partnerskadohoda.gov.sk/data/files/2996_op_lz_05_06_2019_np_teachers.pdf</t>
  </si>
  <si>
    <t>Výdavky na 1 krajské pracovisko vo výške 626 eur/mesiac zahŕňajú: priemerný príspevok na stravovanie v sume 70 eur/zamestnanec x 5 zamestnancov;  telekomunikačné náklady: 20 eur/mesiac x 5 zamestnancov; kancelárske potreby v sume 20 eur/mesiac x 5 zamestnancov a ďalšie potrebné výdavky (napr. jednorázový nákup IKT vybavenia pre realizačný tím).</t>
  </si>
  <si>
    <t>ŠPU interné účtovníctvo</t>
  </si>
  <si>
    <t>Zoznam kalkulovaných položiek prerátaných na 1 mesiac s popisom:</t>
  </si>
  <si>
    <t>Ohodnotenie nastavené motivačne, aj vzhľadom na povahu činnosti. V NP Teachers sa ohodnotenie lektorov pohybuje medzi 15-20€</t>
  </si>
  <si>
    <t>Položka</t>
  </si>
  <si>
    <t>Špecifikácia</t>
  </si>
  <si>
    <t>Náklady na 1 mesiac</t>
  </si>
  <si>
    <t>Kancelárske priestory (prenájom, energie)</t>
  </si>
  <si>
    <r>
      <t>Pre 5 osôb, rozloha cca 30 m</t>
    </r>
    <r>
      <rPr>
        <vertAlign val="superscript"/>
        <sz val="11"/>
        <color rgb="FF222222"/>
        <rFont val="Calibri"/>
        <family val="2"/>
        <charset val="238"/>
        <scheme val="minor"/>
      </rPr>
      <t>2</t>
    </r>
  </si>
  <si>
    <r>
      <t>Cena 30 m</t>
    </r>
    <r>
      <rPr>
        <vertAlign val="superscript"/>
        <sz val="11"/>
        <color rgb="FF222222"/>
        <rFont val="Calibri"/>
        <family val="2"/>
        <charset val="238"/>
        <scheme val="minor"/>
      </rPr>
      <t>2</t>
    </r>
    <r>
      <rPr>
        <sz val="11"/>
        <color rgb="FF222222"/>
        <rFont val="Calibri"/>
        <family val="2"/>
        <charset val="238"/>
        <scheme val="minor"/>
      </rPr>
      <t xml:space="preserve"> x 12 €/m</t>
    </r>
    <r>
      <rPr>
        <vertAlign val="superscript"/>
        <sz val="11"/>
        <color rgb="FF222222"/>
        <rFont val="Calibri"/>
        <family val="2"/>
        <charset val="238"/>
        <scheme val="minor"/>
      </rPr>
      <t>2</t>
    </r>
    <r>
      <rPr>
        <sz val="11"/>
        <color rgb="FF222222"/>
        <rFont val="Calibri"/>
        <family val="2"/>
        <charset val="238"/>
        <scheme val="minor"/>
      </rPr>
      <t xml:space="preserve"> + DPH</t>
    </r>
  </si>
  <si>
    <t>Vybavenie kancelárie (technika, nábytok)</t>
  </si>
  <si>
    <t>2000 € rozrátané na 2 roky</t>
  </si>
  <si>
    <t>Odhad vo výške zrhuba 11 000 eur na rok na základe vyčíslenia NGO Indícia n.o. ktorá realizuje vzdelávacie aktivity pre učiteľov a školy. V prípade realizácie projektu regionálneho centra, ktoré má zastrešovať koordináciu a organizačnú podporu desiatich odborníkov, by Indicia n.o kalkulovala s vpravo uvedenými nákladovými položkami (tabuľka vpravo). Indicia n.o. vychádza pri kalkulácii z doterajších skúseností s realizáciou podobných projektových aktivít, ktoré zahŕňajú manažovanie siete autorských tímov, odborných lektorov, tutoringu pre zapojených učiteľov, a pod.</t>
  </si>
  <si>
    <t>cenová ponuka Indícia n.o. vpravo</t>
  </si>
  <si>
    <t>Tlač a kopírovanie</t>
  </si>
  <si>
    <t>Prenájom multifunkčného zariadenia, spotreba papiera</t>
  </si>
  <si>
    <t>Paušál na réžie vo výške 20% nákladov na ostatné položky zahŕňa aj náklady na manažéra a administratívneho pracovníka a neobsahuje technické vybavenie a cestovné náklady (vyčíslené vyššie)</t>
  </si>
  <si>
    <t>https://www.sk-cz.eu/sk/vyzvy/prioritna-os-1/2019/337-vyzva-na-predkladanie-ziadosti-o-nfp-c-interreg-v-a-sk-cz-2019-11</t>
  </si>
  <si>
    <t xml:space="preserve">Telekomunikačné služby </t>
  </si>
  <si>
    <t>10 odborníkov + kancelária</t>
  </si>
  <si>
    <t>Superhrubá mzda bola nastavená po vzore NP Teachers nasledovne: 18 Eur  x 163,75 mesačný fond = 2974</t>
  </si>
  <si>
    <t>Telefón 100€ + internet 40€ mesačne</t>
  </si>
  <si>
    <t>Kancelárske potreby</t>
  </si>
  <si>
    <t>Spotrebný materiál, poštové služby</t>
  </si>
  <si>
    <t>Technické vybavenie pre odborný personál</t>
  </si>
  <si>
    <t>10 x notebook určený na výjazdy + telefón</t>
  </si>
  <si>
    <t>Informačná kampaň</t>
  </si>
  <si>
    <t>Cena 800 € x 10, rozrátané na 2 roky</t>
  </si>
  <si>
    <t>TV relácia (inofmačná kampaň)</t>
  </si>
  <si>
    <t>TV relácia</t>
  </si>
  <si>
    <t>Administratívny pracovník</t>
  </si>
  <si>
    <t>Na ½ úväzku, priemerná mzda + odvody</t>
  </si>
  <si>
    <t>Projektový manažér</t>
  </si>
  <si>
    <t>Koordinácia odborných aktivít, komunikácia s prijímateľmi služby, na 1/3 úväzku</t>
  </si>
  <si>
    <t>Účtovníctvo (externý dodávateľ)</t>
  </si>
  <si>
    <t>Mzdová agenda, pracovné cesty, atď.</t>
  </si>
  <si>
    <t>Cestovné náklady</t>
  </si>
  <si>
    <t>Priemerne 50 € mesačne na 1 odborníka</t>
  </si>
  <si>
    <t xml:space="preserve">relácia RTVS (trvanie 13 min), ktorá má tiež informačný a osvetový charakter, obsahuje pokračovanie relácie v 10 častiach a obsah zmluvy obsahuje obdobný rozsah prác: prípravné práce, nakrúcanie a dokončovacie práce a dodanie jednotlivých audiovizuálnych diel a ich projekcia RTVS  </t>
  </si>
  <si>
    <t xml:space="preserve">4 700 eur </t>
  </si>
  <si>
    <t xml:space="preserve">informačné kampane kurikulum (45 min) </t>
  </si>
  <si>
    <t>8 000 eur</t>
  </si>
  <si>
    <t>https://www.crz.gov.sk/data/att/2730146.pdf</t>
  </si>
  <si>
    <t>Spolu</t>
  </si>
  <si>
    <t>3 532 €</t>
  </si>
  <si>
    <t>Benchmark: náklady na vybavenie a cestovné náklady na rok</t>
  </si>
  <si>
    <t>Podporné digitálne nástroje</t>
  </si>
  <si>
    <t>Posilnenie personálnych kapacít pre manažovanie projektu</t>
  </si>
  <si>
    <t>DoVP  odborné komisie a recenzenti (odborníci pre obsahovú stránku)</t>
  </si>
  <si>
    <t>Školenia vo forme webinárov</t>
  </si>
  <si>
    <t>zmluva</t>
  </si>
  <si>
    <t xml:space="preserve">dodatok 2 </t>
  </si>
  <si>
    <t xml:space="preserve">servisna zmluva </t>
  </si>
  <si>
    <t>nas navrh</t>
  </si>
  <si>
    <t>Podporné materiály a manuály ku školeniam, technické vybavenie, komunikačné náklady, kancelárske potreby, atď.)</t>
  </si>
  <si>
    <t>Služby rozvoja – projektové riadenie</t>
  </si>
  <si>
    <t xml:space="preserve">Vývoj </t>
  </si>
  <si>
    <t>dielo</t>
  </si>
  <si>
    <t>Analýza a dizajn IS EVS</t>
  </si>
  <si>
    <t>Údržba systému</t>
  </si>
  <si>
    <t>Analýza súčasného stavu,</t>
  </si>
  <si>
    <t>Drobný rozvoj</t>
  </si>
  <si>
    <t>Návrh riešenia -základnýkoncept riešenia</t>
  </si>
  <si>
    <t>Návrh riešenia -detailnýfunkčný návrh</t>
  </si>
  <si>
    <t>Služby rozvoja-procesné analýzy ametodika (procesný analytik, metodik, procesný architekt a špecialista v oblasti analýzy a modelovania procesov, špecialista pre prípravu funkčných špecifikácií)</t>
  </si>
  <si>
    <t>Superhrubá mzda bola nastavená po vzore NP Teachers</t>
  </si>
  <si>
    <t>Implementácia IS EVS</t>
  </si>
  <si>
    <t>Ohodnotenie zamestnancov bolo nastavené po vzore NP Teachers, pozície "Odborný riešiteľ (3 a 5)" (15€/hod)</t>
  </si>
  <si>
    <t>Testovanie IS EVS</t>
  </si>
  <si>
    <t>Výpočet vychádza z reálnych nákladov na tvorbu webinára pre NP Teachers, spolu 750 za webinár. Predpokladaný počet 40 webinárov za 2 roky.</t>
  </si>
  <si>
    <t>ŠPÚ (e-mail komunikácia)</t>
  </si>
  <si>
    <t>Nasadenie IS EVS</t>
  </si>
  <si>
    <t xml:space="preserve">Tvorba dokumentácie pre IS EVS </t>
  </si>
  <si>
    <t>Školenie pre superpoužívateľov</t>
  </si>
  <si>
    <t>Školenie pre admnistrátorov</t>
  </si>
  <si>
    <t>Systém je podobný ako systém tvorený podľa 3 uvedených zmlúv, z nich čerpáme počty ČD Analýzu, Návrh riešenia, Implementáciu, Nasadenie systému a Tvorbu dokumentácie.</t>
  </si>
  <si>
    <t>benchmark obsahuje zmluvu, dodatok a servisnu zmluvu (vpravo)</t>
  </si>
  <si>
    <t>https://www.crz.gov.sk/data/att/1147431_dokument1.pdf ; https://www.crz.gov.sk/data/att/2099927_dokument1.pdf ;  https://www.crz.gov.sk/data/att/3023433_dokument1.pdf</t>
  </si>
  <si>
    <t>Tvorí 5% z diela</t>
  </si>
  <si>
    <t>Nové učebnice pre kurikulum</t>
  </si>
  <si>
    <t>Benchmark/predpoklady pre odhad</t>
  </si>
  <si>
    <t>Zdroj</t>
  </si>
  <si>
    <t>1+2</t>
  </si>
  <si>
    <t>Testovania</t>
  </si>
  <si>
    <t>náklady spolu</t>
  </si>
  <si>
    <t>iné</t>
  </si>
  <si>
    <t>poznámky</t>
  </si>
  <si>
    <t>Obstaranie nového systému pre elektronické testovanie (eTest 2.0)</t>
  </si>
  <si>
    <t>Kúpa nového systému spĺňa všetky kritériá, pričom je aj riešením s najnižším rizikom a najlepšou perspektívou do budúcnosti. Je možné využiť skúsenosti a ponaučenia NÚCEM s prevádzkou súčasného systému a využiť ich vybudovaní nového systému. Budovaniu minimálne časti systému by sa NÚCEM nevyhol ani v ostatných relevantných alternatívach, tu je však menej rizikové.</t>
  </si>
  <si>
    <t>Prevádzková podpora nového systému pre elektronické testovanie (eTest 2.0)</t>
  </si>
  <si>
    <t>Predpokladané náklady na podporu a ďalší rozvoj systému.</t>
  </si>
  <si>
    <t>Tvorba stratégie inovácií v hodnotení žiakov, prax a výskum hodnotenia a autoevalvácie v krajinách EÚ</t>
  </si>
  <si>
    <t>dohodár (350 hodín, 15 eur/hod)</t>
  </si>
  <si>
    <t>Usporiadanie workshopov, pracovných skupín, výstupom bude strategický materiál "Road map"</t>
  </si>
  <si>
    <t>Doplnenie národného testovania o zber ďalších informácií prostredníctvom dotazníkov a poskytovanie komplexnej spätnej väzby pre školy (napr. klíma školy, klíma triedy )</t>
  </si>
  <si>
    <t>Cieľovú skupinu žiakov v projekte Plánu obnovy (PO) budú tvoriť žiaci troch ročníkov ZŠ. V referencovanom národnom projekte (NP) bolo cieľovou skupinou päť ročníkov ZŠ. Pôjde teda rozsahom o poníženie cieľovej skupiny, cieľová skupina projektu PO bude na úrovni 60 % referencovaného NP.
Výdavky v projekte PO sú nastavené adekvátne na 60 % relevantnej (zameraním podobnej) aktivity 1.2 NP. Do projektu PO bude zapojených cca 58 800 žiakov ZŠ, čo predstavuje 60 % rozsahu relevantnej cieľovej skupiny v NP (98 000 žiakov). Zároveň sa do projektu PO zapojí 660 základných škôl zodpovedajúcich 60 % z počtu škôl zapojených v NP (1 100 škôl).</t>
  </si>
  <si>
    <t>Medzinárodné testovanie ICILS</t>
  </si>
  <si>
    <t>Náklady boli stanovené na báze CBA analýzy. Navrhovaný scenár bol posúdený ako najoptimálnejší.</t>
  </si>
  <si>
    <t>NÚCEM eTest CBA analýza</t>
  </si>
  <si>
    <t>Štandardné ohodnotenie (superhrubá mzda) odborných riešiteľov (15€/hod) = 5250€ hrubá mzda + 1848€ odvody
Suma je v porovnaní s NP Zvyšovanie kvality vzdelávania na ZŠ a SŠ s využitím elektronického testovania (2013 – 2015) vyššia, zodpovedá súčasným štandardom a je v súlade s ostatnými reformami.</t>
  </si>
  <si>
    <t>http://www.etest.sk/data/att/318.pdf</t>
  </si>
  <si>
    <t>http://www.etest.sk/data/att/15.pdf 
http://www.etest.sk/data/att/312.pdf</t>
  </si>
  <si>
    <t>Podľa PISA sa náklady na usporiadanie testovania pohybujú na úrovni 80-85 tis. Eur ročne. (Národné výdavky)</t>
  </si>
  <si>
    <t>http://www.oecd.org/pisa/pisaproducts/PISA-NATIONAL-PROJECT-MANAGER-MANUAL.pdf
https://www.oecd.org/pisa/pisafaq</t>
  </si>
  <si>
    <t>ICILS - 75 tis. Eur ročne.</t>
  </si>
  <si>
    <t>PISA poplatok za účasť v roku 2021 na úrovni 50 tisíc eur ročne (Medzinárodné výdavky)</t>
  </si>
  <si>
    <t>https://www.oecd.org/pisa/pisafaq</t>
  </si>
  <si>
    <t>Poplatky za účasť (International study fees ICILS 2023)</t>
  </si>
  <si>
    <t>https://www.iea.nl/publications/icils-2023-information-package</t>
  </si>
  <si>
    <t>priemerne 61 tis. Eur ročne.</t>
  </si>
  <si>
    <t>Reforma 2: Príprava učiteľov na nové obsahy a formy výučby</t>
  </si>
  <si>
    <t>Rozpočet cenotvorby centra inkluzívneho vzdelávania</t>
  </si>
  <si>
    <t>Príspevok na profesijný rozvoj</t>
  </si>
  <si>
    <t>Cenotvorba kurzov</t>
  </si>
  <si>
    <t>dlhodobý kurz</t>
  </si>
  <si>
    <t>Webinár / seminár</t>
  </si>
  <si>
    <t>Prieskum u poskytovateľov vzdelávaní pre PZ</t>
  </si>
  <si>
    <t>Hodiny</t>
  </si>
  <si>
    <t>Cena</t>
  </si>
  <si>
    <t>Cena/hodina</t>
  </si>
  <si>
    <t>Grantový program pre univerzity</t>
  </si>
  <si>
    <t>počet účastníkov</t>
  </si>
  <si>
    <t>Inklucentrum</t>
  </si>
  <si>
    <t>https://inklucentrum.sk/sluzby-kurzy/</t>
  </si>
  <si>
    <t>počet dní vzdelávania</t>
  </si>
  <si>
    <t>Artefiletika a inkluzívna trieda v procese tvorby, reflexie a akceptácie 1.časť</t>
  </si>
  <si>
    <t>celkový počet hodín vzdelávania</t>
  </si>
  <si>
    <t>Pedagogický asistent v praxi 1.časť</t>
  </si>
  <si>
    <t>z toho prezenčne:</t>
  </si>
  <si>
    <t>Školský podporný tím 1.časť</t>
  </si>
  <si>
    <t>počet hodín ďalšieho vzdelávanie PZ na rok</t>
  </si>
  <si>
    <t>príspevok na zamestnanca</t>
  </si>
  <si>
    <t>suma príspevkov za rok</t>
  </si>
  <si>
    <t>spolu RRP</t>
  </si>
  <si>
    <t>Lektorné</t>
  </si>
  <si>
    <t>Náklady centra</t>
  </si>
  <si>
    <t>Inšpirácia</t>
  </si>
  <si>
    <t>https://www.inspiracia.live/cennik</t>
  </si>
  <si>
    <t>Materiály</t>
  </si>
  <si>
    <t>Rozvíjanie matematických predstáv u detí predškolského veku a projektové vyučovanie, inovačné vzdelávanie.</t>
  </si>
  <si>
    <t>Detské folklórne žánre a zvykoslovné prejavy ako prostriedok rozvoja umeleckej tvorivosti detí predškolského a mladšieho školského veku</t>
  </si>
  <si>
    <t>CENA za osobu</t>
  </si>
  <si>
    <t>Ľudové hry, piesne a tance ako prostriedok motivácie žiakov mladšieho školského veku k pohybovej aktivite. Žilina</t>
  </si>
  <si>
    <t>Benchmark/predpoklady pre výpočet</t>
  </si>
  <si>
    <t>Cena za osobu/hod.</t>
  </si>
  <si>
    <t>Inovatívne prístupy k slabikovaniu. Rozvíjanie základných úrovní fonologického uvedomovania ako prípravy na konvenčné čítanie s porozumením u detí predškolského veku a žiakov prvého ročníka základnej školy.</t>
  </si>
  <si>
    <t xml:space="preserve">Jedna hodina vzdelávania v Eur pre učiteľa ZŠ. Cena bola stanovená na základe benchmarku ceny poskytovateľa  kurzov inkluzívneho vzdelávania pre pedagogických zamestnancov (Centrum inkluzívneho vzdelávania) </t>
  </si>
  <si>
    <t>Inovačné vzdelávanie</t>
  </si>
  <si>
    <t xml:space="preserve">Jedna hodina vzdelávania v Eur pre učiteľa MŠ. Cena bola stanovená na základe prieskumu trhu u neverejných poskytovateľove vzdelávaní. </t>
  </si>
  <si>
    <t>ProSolutions, s.r.o.</t>
  </si>
  <si>
    <t>https://prosolutions.sk/vzdelavanie-pedagogov/</t>
  </si>
  <si>
    <t>Dieťa a hudba, pohyb a hra</t>
  </si>
  <si>
    <t>Rozvíjajúce hry pre najmenšie deti v kolektíve</t>
  </si>
  <si>
    <t>Úväzky (počet zamestnancov, nie FO)</t>
  </si>
  <si>
    <t>zdroj: Štvrťročný výkaz o práci v školstve Škol (MŠVVŠ SR) 1-04</t>
  </si>
  <si>
    <t>2020 (1.-3. Q)</t>
  </si>
  <si>
    <t xml:space="preserve">prepočítaný počet PZ (ZŠ SŠ) </t>
  </si>
  <si>
    <t xml:space="preserve">prepočítaný počet OZ (ZŠ SŠ) </t>
  </si>
  <si>
    <t>prepočítaný počet PZ OZ (ZŠ, SŠ)</t>
  </si>
  <si>
    <t>príspevok (300 eur)</t>
  </si>
  <si>
    <t>prepočítaný počet PZ (MŠ)</t>
  </si>
  <si>
    <t>prepočítaný počet PZ (ŠMŠ)</t>
  </si>
  <si>
    <t>prepočítaný počet OZ (MŠ)</t>
  </si>
  <si>
    <t>prepočítaný počet OZ (ŠMŠ)</t>
  </si>
  <si>
    <t>prepočítaný počet PZ OZ (MŠ, ŠMŠ)</t>
  </si>
  <si>
    <t>príspevok (200 eur)</t>
  </si>
  <si>
    <t>Postupný pokles z RRF (%)</t>
  </si>
  <si>
    <t>Postupný pokles z RRF (eur)</t>
  </si>
  <si>
    <t>Spolu RRF (2022 - 2024)</t>
  </si>
  <si>
    <t>počet hodín na rok</t>
  </si>
  <si>
    <t>výška grantu pre univerzitu</t>
  </si>
  <si>
    <t>Počet VŠ poskytujúcich vzdelávanie pre pedagogických pracovníkov</t>
  </si>
  <si>
    <t>Výška poskytnutého grantu sa zakladá na obdobných grantových schémach poskytovanych pre Univerzity Agentúrou na podporu výskumu a vývoja APVV</t>
  </si>
  <si>
    <t xml:space="preserve">https://www.apvv.sk/buxus/docs/vyzvy/vseobecne/vv2020/vv2020-znenie-vyzvy.pdf </t>
  </si>
  <si>
    <t>Národný projekt TEACHERS</t>
  </si>
  <si>
    <t>Value for money unit (Ministry of Finance)</t>
  </si>
  <si>
    <t>Reforma 1 Kurikulum</t>
  </si>
  <si>
    <t>Reforma 2 Profesijny rozvoj</t>
  </si>
  <si>
    <t>Investícia 2: Dobudovanie školskej infraštruktúry</t>
  </si>
  <si>
    <t>Dobudovanie kapacít ZŠ</t>
  </si>
  <si>
    <t>Dobudovanie školských knižníc</t>
  </si>
  <si>
    <t xml:space="preserve">Počet tried ktoré budú potrebné v budúcnosti </t>
  </si>
  <si>
    <t xml:space="preserve">Dobudovanie školských knižníc </t>
  </si>
  <si>
    <t>počet škôl bez knižnice, ktoré majú aspoň 10 žiakov SZP</t>
  </si>
  <si>
    <t>velkost školy</t>
  </si>
  <si>
    <t>251 a viac</t>
  </si>
  <si>
    <t>151-250</t>
  </si>
  <si>
    <t>51-150</t>
  </si>
  <si>
    <t>do 50</t>
  </si>
  <si>
    <t>https://www.mpsr.sk/vyzva-na-predkladanie-ziadosti-o-nenavratny-financny-prispevok-na-budovanie-a-zlepsenie-technickeho-vybavenia-jazykovych-ucebni-skolskych-kniznic-odbornych-ucebni-rozneho-druhu-v-zakladnych-skolach/---10957</t>
  </si>
  <si>
    <t>Príloha 5</t>
  </si>
  <si>
    <t xml:space="preserve">technika </t>
  </si>
  <si>
    <t>nábytok</t>
  </si>
  <si>
    <t>zdroj: Výkaz o ZŠ</t>
  </si>
  <si>
    <t>SZP ziaci</t>
  </si>
  <si>
    <t>(Viacero položiek)</t>
  </si>
  <si>
    <t>kniznica SZP</t>
  </si>
  <si>
    <t>Údaje</t>
  </si>
  <si>
    <t>velkost skola</t>
  </si>
  <si>
    <t>Počet z kniznica SZP</t>
  </si>
  <si>
    <t>Súčet z SZP ziaci</t>
  </si>
  <si>
    <t>Súčet z pocet ziakov</t>
  </si>
  <si>
    <t>Celkový súčet</t>
  </si>
  <si>
    <t>ICO</t>
  </si>
  <si>
    <t>pocet ziakov</t>
  </si>
  <si>
    <t>velkost szp</t>
  </si>
  <si>
    <t>Investicia 1 Digitalizacia skol</t>
  </si>
  <si>
    <t>Investicia 2 Kapacity ZS</t>
  </si>
  <si>
    <t>IROP projekty na dobudovanie školských knižníc</t>
  </si>
  <si>
    <t>Kvantifikácia prebehla na základe počtu škôl, učební, učiteľov a žiakov v sieti škôl. Vychádzame zo zberu dát, ktorý sa robí k 15.9. na všetkých školách na Slovensku.  Na upresnenie kvantifikácie sa použil odhad EK o úrovni digitálneho vybavenia na slovenských školách. 
Úroveň vybavenia vychádza z pripraveného IKT štandardu, ktorý vychádza z modelu HECC - Highly equipped and connected classrooms.</t>
  </si>
  <si>
    <t>skutočná potreba na obnovu opotrebovaných učebních 2020</t>
  </si>
  <si>
    <t>Charakter navrhovaných projektov je podobný NP Zvyšovanie kvality vzdelávania na ZŠ a SŠ s využitím elektronického testovania (2013 – 2015), v ktorom obdobné výdavky boli vo výške 3,88 mil. Eur. Cieľovú skupinu žiakov v projekte Plánu obnovy (PO) budú tvoriť žiaci troch ročníkov ZŠ. V referencovanom národnom projekte (NP) bolo cieľovou skupinou päť ročníkov ZŠ. Pôjde teda rozsahom o poníženie cieľovej skupiny, cieľová skupina projektu PO bude na úrovni 60 % referencovaného NP.</t>
  </si>
  <si>
    <t>knižničný fond</t>
  </si>
  <si>
    <t>https://www.minedu.sk/data/files/8224_analyza-dvojzmennej-prevadzky-zakladnych-skol-a-navrhy-opatreni-ako-situaciu-riesit_januar-2017.pdf</t>
  </si>
  <si>
    <t>nadstavba/prístavba</t>
  </si>
  <si>
    <t xml:space="preserve">výstavba </t>
  </si>
  <si>
    <t>rekonštrukcia</t>
  </si>
  <si>
    <t>Str. 7</t>
  </si>
  <si>
    <t>náklady na dobudovanie knižnice ako vzdelávacieho centra</t>
  </si>
  <si>
    <t>Dotácie na dobudovanie školských kapacít MŠVVaŠ, stavebné náklady na dobudovanie jedného priestoru/triedy, ktorá má slúžiť ako vzdelávacie centrum</t>
  </si>
  <si>
    <t>stavebné úpravy (stredná hodnota  bola oproti benchmarku znížená o 10% kedže vzdelávacie centrá nemajú slúžiť na zabezpečenie chýbajúcej kapacity tried ale ako dodatočný priestor pre vzdelávanie žiakov</t>
  </si>
  <si>
    <t>Náklady vychádzajú z potreby dobudovania tried v oblastiach so silným demografickým rastom a v školách s dvojzmennou prevádzkou. Odhad budúcej potreby je založený na budúcej referenčnej skupine detí vo vekových kohortách žiakov ZŠ  očistenej o odhadovaný podiel žiakov, ktorí nebudú navštevovať ZŠ (gymnazisti, špeciálne školy a pod.). Odhady jeddnotkových cien sa zakladajú na projektoch dobudovania školskej infraštruktúry v Bratislavskom samosprávnom kraji. Dobudovanie školských knižníc je odhadované pre školy, ktoré majú viac ako 15 žiakov zo sociálne znevýhodneného prostredia.</t>
  </si>
  <si>
    <t>Školy s viac ako 15 žiakmi SZP, ktoré nemajú školskú knižnicu</t>
  </si>
  <si>
    <t>Projekty na dobudovanie školských knižníc (IROP), ktore obsahovali náklady na techniku, kniznicny fond a nabytok :</t>
  </si>
  <si>
    <t>Zabezpečenie nových učebníc pre  školy (ZŠ a 1.stupeň 8 ročných GYM)</t>
  </si>
  <si>
    <t>Poskytnutie nových didaktických prostriedkov pre všetky ZŠ a 1.stupeň 8 ročných GYM potrebné na obnovu aktuálneho učebnicového fondu za roky 2022-2024 pre všetky ZŠ a pre všetky vzdelávacie cykly, ktorý je určený na zníženie súčasného učebnicového dlhu a nákup kníh pre nové kurikulum.</t>
  </si>
  <si>
    <t xml:space="preserve">CVTI výkaz </t>
  </si>
  <si>
    <t xml:space="preserve">Podľa aktualizovaného výkazu CVTI by sa mal počet škôl s dosiahnutou základnou úrovňou digitálneho vybavenia zvýšiť na 100% </t>
  </si>
  <si>
    <t xml:space="preserve">Poskytnúť žiakom vzdelanie, ktoré je prispôsobené potrebám súčasnej spoločnosti. Všeobecným cieľom komponentu je zvýšiť gramotnosť žiakov a zručnosti potrebné pre život v globálnej a digitálnej ekonomike a spoločnosti. Súčasťou je pripraviť učiteľov na poskytovanie novej formy vzdelávania. </t>
  </si>
  <si>
    <t>CSR.2020.2; CSR.2019.2</t>
  </si>
  <si>
    <t>Digitalizácia zahrnutá v príprave žiakov a študentov spolu s prepojením vzdelávania a praxe pomôžu znížiť nesúlad na zručností, zvýšia mieru participácie na trhu práce a prispejú k dlhodobému a trvalo udržateľnému rastu.</t>
  </si>
  <si>
    <t>Posilní sa ekonomická, inštitucionálna aj sociálna odolnosť vďaka prispôsobeniu zručností budúcich pracovných síl aktuálnym potrebám trhu práce. Kvalitné vzdelávanie je predpokladom pre lepšie prispôsobenie sa ekonomickým zmenám a lepšie zvládnutie ekonomickej recesie.</t>
  </si>
  <si>
    <t>Nové didaktické pomôcky budú prispôsobené na použitie aj pre žiakov so zdravotným znevýhodnením, čo umožní ich efektívnejšiu inklúziu. Prístup ku vzdelávaniu bude prostredníctvom rozširovania školskej infraštruktúry umožnený aj žiakom zo sociálne znevýhodneného prostredia. Opatrenia zlepšia šance znevýhodnených detí uplatniť sa neskôr na trhu práce.</t>
  </si>
  <si>
    <t xml:space="preserve">Kvalitné vzdelanie a zručnosti zodpovedajúce globálnym potrebám pracovného trhu umožnia rýchlejšie vysporiadanie sa a utlmenie dopadov hospodárskych kríz. </t>
  </si>
  <si>
    <t xml:space="preserve">Žiaci získajú potrebné digitálne zručnosti a priblížia sa tak k cieľu európskej iniciatívy (Reskill and upskill). Odstránením dvojzmennej prevádzky škôl v najmenej rozvinutých oblastiach sa vzdelávanie bude poskytovať všetkým žiakom. Zabezepečenie digitálneho vybavenia na školách zaručí prístup k technológiám vo všetkých regiónoch krajiny. </t>
  </si>
  <si>
    <t xml:space="preserve">Financovanie kvalifikovaného personálneho zabezpečenia školských knižníc je plánované pri úvodnej implementácii pokryť zo štrukturálnych fondov EÚ.  </t>
  </si>
  <si>
    <t>Náklady spojené s reformou obsahujú vývoj kurikula a sprievodných materiálov, kurikulárny manažment, tvorbu sprievodných materiálov, informačné kampane, podporné digitálne nástroje, elektronické testovanie nových zručností žiakov a obstaranie nových učebnic. Mzdy aktérov podieľajúcih sa na tvorbe nového kurikula sa budú odvíjať od NP pre rozvoj učiteľskej profesie  "Teachers". Potreba učebníc bola odhadnutá na základe  počtu žiakov v danom ročníku, počtu učebníc a pracovných zošitov potrebných pre daný ročník, životnosti a odhadovanej priemernej ceny, ktoré sa zohľadňujú pri prideľovaní príspevku na učebnice ako aj skutočnej potreby pri plnej obnove. Náklady na testovanie boli vyčíslené na základe NP Zvyšovanie kvality vzdelávania na ZŠ a SŠ s využitím elektronického testovania (2013 – 2015) a obstaranie k tomu potrebného elektronického systému je odvodené z externe zadanej CBA analýzy.</t>
  </si>
  <si>
    <t xml:space="preserve">Náklady spojené s reformou obsahujú príspevky na profesijný rozvoj pre pedagogických a odborných zamestnancov ZŠ a MŠ a grantový program pre univerzity na vytvorenie nových vzdelávacích programov. Výška grantu pre univerzitu bola stanovená po vzore grantových programov poskytnutých univerzitám Agentúrou pre výskum a vývoj. Cena jednej hodiny externých vzdelávaní bola stanovená na základe prieskumu neverjných poskytovateľov. </t>
  </si>
  <si>
    <t xml:space="preserve">Benchmark (štandardne sa ráta so zľavou z bežnej ceny 10-20%) </t>
  </si>
  <si>
    <t>Samostatný dokument</t>
  </si>
  <si>
    <t>x</t>
  </si>
  <si>
    <t>Neoficiálna cenová ponuka po započítaní odhadovanej zľavy</t>
  </si>
  <si>
    <t>Referenčný produkt</t>
  </si>
  <si>
    <t>https://www.b2bpartner.sk/otvaracia-tabula-popisovacia-120-x-400-cm/</t>
  </si>
  <si>
    <t>tabuľa popisovacia, 120 x 400 cm</t>
  </si>
  <si>
    <t>Jabra Evolve 30 II, Duo,</t>
  </si>
  <si>
    <t xml:space="preserve"> https://www.realshop.sk/product/headset-jabra-evolve-30-duo-jack</t>
  </si>
  <si>
    <t xml:space="preserve">Acer TravelMate P214 , </t>
  </si>
  <si>
    <t>https://aka.ms/acerpreskoly</t>
  </si>
  <si>
    <t>Epson EB-530</t>
  </si>
  <si>
    <t>https://datacomp.sk/epson-eb-530_d269353.html</t>
  </si>
  <si>
    <t>Genius  SP-HF1250B,</t>
  </si>
  <si>
    <t xml:space="preserve"> https://www.ingram.sk/2.0-stereo/genius-repro-sp-hf1250b-ver.-ii-2.0-40w-drevene/</t>
  </si>
  <si>
    <t xml:space="preserve">Microbit sada 20ks s príslušenstvom, </t>
  </si>
  <si>
    <t>https://edutronik.sk/v2/produkt/bbc-microbit-zakladna-sada/</t>
  </si>
  <si>
    <t>https://www.vsetkopreskolu.sk/objednavka/
https://www.ascagenda.com/#!/order</t>
  </si>
  <si>
    <t xml:space="preserve">HP ProOne 440 G6 AiO, </t>
  </si>
  <si>
    <t>https://www.gigastore.sk/core-i5+25800/hp-proone-440-g6-aio-i5-10500t-8gb-ssd-256-gb-238-intel-uhd-630-dvd-rw-bez-os-cerny-kbd-mys/</t>
  </si>
  <si>
    <t xml:space="preserve">Konica Minolta Bizhub C227 alebo Xerox VersaLink C7001V_T, </t>
  </si>
  <si>
    <t>https://www.ab-obchod.sk/multifunkcne-zariadenia/konica-minolta-bizhub-c227-darcek-s3550663</t>
  </si>
  <si>
    <t>https://datacomp.sk/epson-vizualizer-elpdc07_d357611.html</t>
  </si>
  <si>
    <t>Epson ELPDC07</t>
  </si>
  <si>
    <t>Názov položky</t>
  </si>
  <si>
    <t>popis položky</t>
  </si>
  <si>
    <t>ERP cena / ks</t>
  </si>
  <si>
    <t>počet ks</t>
  </si>
  <si>
    <t>Projektová dokumentácia</t>
  </si>
  <si>
    <t>UNIFI DreamMachine PRO</t>
  </si>
  <si>
    <t>kontroler pre správu siete</t>
  </si>
  <si>
    <t>https://eu.store.ui.com/collections/unifi-network-routing-switching/products/udm-pro</t>
  </si>
  <si>
    <t>UNIF 16 XG</t>
  </si>
  <si>
    <t>distribučný switch pre CORE prepojenie 10 GB</t>
  </si>
  <si>
    <t>https://www.senetic.sk/product/US-16-XG?gclid=Cj0KCQiAvvKBBhCXARIsACTePW8A3NtGL9v3dleBxmtFS61Wxti-a574v2H-qAJpYaGKtJOFQJcNiQcaAtKdEALw_wcB</t>
  </si>
  <si>
    <t>UniFi Switch PRO 48 PoE</t>
  </si>
  <si>
    <t>switch 48 portový s napájaním pre zariadenia</t>
  </si>
  <si>
    <t>https://eu.store.ui.com/collections/unifi-network-routing-switching/products/usw-pro-48-poe</t>
  </si>
  <si>
    <t>Unifi AP HD</t>
  </si>
  <si>
    <t xml:space="preserve">WIFI Access point </t>
  </si>
  <si>
    <t>https://eu.store.ui.com/collections/unifi-network-access-points/products/unifi-ac-hd-eu</t>
  </si>
  <si>
    <t>Dvojzásuvka RJ 45 vrátane kabeláže a inštalácie</t>
  </si>
  <si>
    <t>inštalácia dvojzásuvky a natiahnutie kabeláže do 90m</t>
  </si>
  <si>
    <t>cena vrátane materiálu a prác</t>
  </si>
  <si>
    <t>Kabeláž ku AP</t>
  </si>
  <si>
    <t>inštalácia kabeláže ku prípojnému bodu AP</t>
  </si>
  <si>
    <t>Rack min 20 U s príslušenstvom</t>
  </si>
  <si>
    <t xml:space="preserve">rozvodná skriňa pre sieťovú inštaláciu </t>
  </si>
  <si>
    <t>Popis</t>
  </si>
  <si>
    <t>Nacenenie siete Gymnázium Grosslingová 18, v historickej budove.</t>
  </si>
  <si>
    <t>Core rozvod siete je realizovaný v dvoch prípojných bodoch (rackoch)</t>
  </si>
  <si>
    <t xml:space="preserve">Počet učební: </t>
  </si>
  <si>
    <t>Distribučné switche poskytujú napájanie pre 48 zariadení v každom prípojnom bode.</t>
  </si>
  <si>
    <t xml:space="preserve">Na učebňu: </t>
  </si>
  <si>
    <t xml:space="preserve">V každom prípojnom bode je 96 portov pre pripojenie zásuviek v jednotlivých učebniach a kabinetoch. </t>
  </si>
  <si>
    <t>Pre učebňu rátame štandardne 1x dvojzásuvka RJ45, pre kabinet 2x dvojzásuvka RJ 45, v rozpise nie sú započítané rozvody pre počítačové učebne</t>
  </si>
  <si>
    <t xml:space="preserve">Sietové komponenty boli vybrané s ohľadom na možnosť centralizovanej správy bez potreby nakupovania samostatnej licnecie na controller a pripojené zariadenia. </t>
  </si>
  <si>
    <t xml:space="preserve">Nacenenie výmeny elektrických rozvodov pre sieť  Gymnázium Grosslingová </t>
  </si>
  <si>
    <t>Elektrické zásuvky</t>
  </si>
  <si>
    <t xml:space="preserve">4ks na učebňu (2x2 zásuvky) </t>
  </si>
  <si>
    <t>Kabeláž</t>
  </si>
  <si>
    <t>do 90m</t>
  </si>
  <si>
    <t>Búracie a inštalačné práce</t>
  </si>
  <si>
    <t>Rozvodná skriňa+zapojenie</t>
  </si>
  <si>
    <t>Microsoft Surface Go 2 EDU - 4425Y / 4GB / 64GB</t>
  </si>
  <si>
    <t>Microsoft Surface Go 2 EDU - 4425Y / 8GB / 128GB</t>
  </si>
  <si>
    <t>Microsoft Surface Go Type Cover (Black) Refresh, Commercial, CZ&amp;SK (potisk)</t>
  </si>
  <si>
    <t>EDU: Microsoft Clasroom Pen</t>
  </si>
  <si>
    <t>Microsoft Surface Pen, (Silver)</t>
  </si>
  <si>
    <t>Tablet+cover+pero</t>
  </si>
  <si>
    <t>štandardná objemová zľava 20%</t>
  </si>
  <si>
    <t xml:space="preserve">voľne dostupný </t>
  </si>
  <si>
    <t>http://www.inftyproject.org/en/software.html</t>
  </si>
  <si>
    <t>jednoducho takmer jedným prstom ovládaný matematický editor, nespolupracuje s čítačom obrazovky</t>
  </si>
  <si>
    <t>postihnutie jemnej motoriky, poruchy učenia</t>
  </si>
  <si>
    <t>softvér</t>
  </si>
  <si>
    <t>matematický editor</t>
  </si>
  <si>
    <t>Infty editor</t>
  </si>
  <si>
    <t>1 licencia na 1 rok, možnosť zľavy pre vzdelávaciu inštitúciu, cena sa môže meniť, treba sledovať webovú stránku</t>
  </si>
  <si>
    <t>https://store.wiris.com/en</t>
  </si>
  <si>
    <t>jednoducho klávesovými skratkami ovládaný matematický editor, nespolupracuje s čítačom obrazovky</t>
  </si>
  <si>
    <t>slabozrakí, poruchy učenia</t>
  </si>
  <si>
    <t>MathType</t>
  </si>
  <si>
    <t>pri kúpe viacerých licencií je možnosť zľavy</t>
  </si>
  <si>
    <t>Tyflocomp</t>
  </si>
  <si>
    <t>jednoducho klávesovými skratkami ovládaný matematický editor, spolupracuje s čítačom obrazovky</t>
  </si>
  <si>
    <t>nevidiaci</t>
  </si>
  <si>
    <t>Lambda</t>
  </si>
  <si>
    <t>cena sa môže u iných dodávateľov líšiť</t>
  </si>
  <si>
    <t xml:space="preserve">https://tyflocomp.sk/ </t>
  </si>
  <si>
    <t>rozpoznávanie textu z naskenovaných obrázkov alebo PDF dokumentov, rozpoznaný text je možné ďalej upravovať napríklad v programe MS Word</t>
  </si>
  <si>
    <t>nevidiaci, slabozrakí, poruchy učenia</t>
  </si>
  <si>
    <t>OCR editor</t>
  </si>
  <si>
    <t>ABBY FineReader</t>
  </si>
  <si>
    <t>v ponuke je niekoľko typov pier, uvádzame to, s ktorým máme skúsenosti, cena závisí od vybraného typu, respektíve predajcu, 100-300 eur</t>
  </si>
  <si>
    <t>https://www.specialnepomocky.sk/</t>
  </si>
  <si>
    <t>skenovanie slov alebo slovných spojení, obslužný softvér umožňuje naskenovaný text prečítať aj preložiť do cudzieho jazyka, vhodné pri učení sa nových pojmov, v ponuke je niekoľko jazykov vrátane slovenčiny</t>
  </si>
  <si>
    <t>hardvér / softvér</t>
  </si>
  <si>
    <t>skenovacie pero</t>
  </si>
  <si>
    <t>ScanMaker Air</t>
  </si>
  <si>
    <t>cena sa môže líšiť u rôznych predajcov od 80 do 200 eur</t>
  </si>
  <si>
    <t> </t>
  </si>
  <si>
    <t>skenovanie poznámok, výstup PDF alebo JPG</t>
  </si>
  <si>
    <t xml:space="preserve">slabozraki, postihnutie jemnej motoriky, dyslexia, nepocujuci, nedoslychavi, PAS </t>
  </si>
  <si>
    <t>ručný skener</t>
  </si>
  <si>
    <t>skenované texty je možné uložiť vo formátoch txt (rozpoznaný text), jpg (obrázok) a mp3 (zvukový súbor s prečítaným textom), v ponuke je niekoľko jazykov vrátane slovenčiny</t>
  </si>
  <si>
    <t xml:space="preserve">slabozrakí, nevidiaci, postihnutie jemnej motoriky, dyslexia </t>
  </si>
  <si>
    <t>hardvér</t>
  </si>
  <si>
    <t>skener s hlasovým výstupom</t>
  </si>
  <si>
    <t>EasyReader</t>
  </si>
  <si>
    <t>produkt momentálne nie je na webe uvedený, údržbu a konzultáciu poskytuje český distribútor, cena sa môže líšiť</t>
  </si>
  <si>
    <t>https://www.sagitta.sk/</t>
  </si>
  <si>
    <t>zväčšovanie tlačených textov a obrázkov, kameru možno zamerať aj na tabuľu alebo premietanú prezentáciu, obslužný softvér s  rozpoznávaním textu (OCR) a hlasovým výstupom, rozmery a váha umožňujú prenášanie (napríklad do školy),  v ponuke je niekoľko jazykov vrátane slovenčiny</t>
  </si>
  <si>
    <t>slabozrakí</t>
  </si>
  <si>
    <t>elektronická lupa - snímanie z blízka aj z diaľky + obslužný čítací softvér</t>
  </si>
  <si>
    <t>ReaditScholar</t>
  </si>
  <si>
    <t>závisí od množstva funkcií, ktoré ponúka, 300 - 3000 eur</t>
  </si>
  <si>
    <t>zväčšovanie tlačených textov a obrázkov, rôzne farebné režimy a kontrast, niektoré modely majú integrované rozpoznávanie textu (OCR) a obslužný softvér na hlasový výstup, rozmery a váha umožňujú prenášanie (napríklad do školy)</t>
  </si>
  <si>
    <t>elektronická lupa - prenosná</t>
  </si>
  <si>
    <t>závisí od množstva funkcií, ktoré ponúka, 2000 - 4000 eur</t>
  </si>
  <si>
    <t xml:space="preserve">zväčšovanie tlačených textov a obrázkov, rôzne farebné režimy a kontrast, niektoré modely majú integrované rozpoznávanie textu (OCR) a obslužný softvér na hlasový výstup, vzhľadom na rozmery a hmotnosť sú vhodné do knižníc alebo na domáce použitie,  okrem čítania textu je možné lupu použiť aj na iné ručné práce, manipuláciu s predmetmi (názornými pomôckami) </t>
  </si>
  <si>
    <t>elektronická lupa - stolová</t>
  </si>
  <si>
    <t>dodáva sa ako licenčný USB kľúč, takže je možné používať na rôznych PC alebo NB</t>
  </si>
  <si>
    <t>https://tyflocomp.sk/</t>
  </si>
  <si>
    <t>zväčšovač doplnený o hlasový výstup umožňuje čítanie textov v dokumentoch, na webových stránkach, na ikonách na ploche, dodávaný so slovenskou hlasovou syntézou Laura</t>
  </si>
  <si>
    <t>zväčšovač obrazovky s podporou hlasového výstupu</t>
  </si>
  <si>
    <t>ZoomText + hlasový výstup</t>
  </si>
  <si>
    <t>zväčšovanie všetkého, čo je zobrazené na obrazovke, možnosť nastaviť rôzne farebné schémy aj kontrast</t>
  </si>
  <si>
    <t>zväčšovač obrazovky</t>
  </si>
  <si>
    <t>ZoomText</t>
  </si>
  <si>
    <t>cena sa môže líšiť v závislosti od dodávateľa</t>
  </si>
  <si>
    <t>v programoch, ktoré umožňujú prevod textu na reč</t>
  </si>
  <si>
    <t>slovenská hlasová syntéza</t>
  </si>
  <si>
    <t>Laura</t>
  </si>
  <si>
    <t>voľne dostupný softvér, poskytuje aj prenosnú verziu nahratú na USB kľúči, ktorú možno použiť na rôznych počítačoch bez nutnosti inštalácie, základné vybavenie je hlasová syntéza eSpeak, používa aj hlasy v OS Win10</t>
  </si>
  <si>
    <t>https://www.nvaccess.org/</t>
  </si>
  <si>
    <t>čítanie všetkých textových informácií z počítača - v dialógových oknách, ikony na ploche... tiež umožňuje čítanie elektronických dokumentov (web, wordovské súbory...)</t>
  </si>
  <si>
    <t>čítač obrazovky</t>
  </si>
  <si>
    <t>NVDA</t>
  </si>
  <si>
    <t>umožňuje používať čítač obrazovky na rôznych počítačoch</t>
  </si>
  <si>
    <t>prenosný licenčný USB kľúč</t>
  </si>
  <si>
    <t>JAWS - dongle kľúč</t>
  </si>
  <si>
    <t>základné vybavenie je slovenská hlasová syntéza Laura, pre čítanie v iných jazykoch je potrebné dokúpiť iné hlasové syntézy</t>
  </si>
  <si>
    <t>JAWS</t>
  </si>
  <si>
    <t>cena sa môže líšiť u rôznych predajcov a v závislosti od prídavných funkcií riadku (iba zobrazovanie textu, možnosť  písania textu, integrovaný zápisník, plnohodnotná náhrada klávesnice)</t>
  </si>
  <si>
    <t>čítanie elektronických dokumentov v Braillovom písme, číslo označuje počet znakov v jednom riadku, ktoré zariadenie ukazuje, pre používanie musí byť v PC alebo v NB nainštalovaný aj čítač obrazovky</t>
  </si>
  <si>
    <t>braillovský riadok</t>
  </si>
  <si>
    <t>Focus Blue 40 alebo 80</t>
  </si>
  <si>
    <t>poznámka</t>
  </si>
  <si>
    <t>cena</t>
  </si>
  <si>
    <t>distribútor</t>
  </si>
  <si>
    <t>použitie</t>
  </si>
  <si>
    <t>zdravotné postihnutie</t>
  </si>
  <si>
    <t>zariadenie</t>
  </si>
  <si>
    <t>názov</t>
  </si>
  <si>
    <t>Inkluzívne vybavenie</t>
  </si>
  <si>
    <t>Tablet</t>
  </si>
  <si>
    <t xml:space="preserve"> Microsoft Surface Go 2 EDU</t>
  </si>
  <si>
    <t xml:space="preserve">Nacenenie komponentov pre wifi sieť Gymnázium Grosslingová </t>
  </si>
  <si>
    <t>Cenová ponuka na 1ks tabletu Surface Go 2 od spoločnosti Soitron</t>
  </si>
  <si>
    <t>Perá</t>
  </si>
  <si>
    <t>Detaily k digitalizácii základných a stredných škôl</t>
  </si>
  <si>
    <t>Link</t>
  </si>
  <si>
    <t xml:space="preserve">Prioritou je dobudovanie školských knižníc ako vzdelávacích centier v 213 školách, ktoré navštevuje viac ako 15 žiakov zo SZP na podporu čitateľskej gramotnosti. Zabezpečí sa tak prístup ku knihám pre žiakov - 87% žiakov zo SZP a celkovo pre 28% žiakov, ktorí ho dnes nemajú.  </t>
  </si>
  <si>
    <t>Implementácia nového kurikula vo všetkých základných školách v SR</t>
  </si>
  <si>
    <t xml:space="preserve">Vytvorenie siete regionálnych centier kurikulárneho manažmentu a podpory </t>
  </si>
  <si>
    <t>Schválenie a podpis nového štátneho vzdelávacieho programu základného vzdelávania ministrom školstva, s možnosťou jeho implementácie v základných školách od 09/2023.</t>
  </si>
  <si>
    <t>Na základe štátneho kurikula usporiadaného v cykloch budú vytvorené nové školské vzdelávacie programy. Od Q3/2023 sa očakáva postupný nábeh základných škôl na implementáciu nového kurikula, so stanovením povinnosti prechodu všetkých základných škôl v SR na nové kurikulum do 09/2026.</t>
  </si>
  <si>
    <t>Oneskorenie tvorby nových učebníc na strane vydavateľstiev.</t>
  </si>
  <si>
    <t>dvojzmenna prevadzka</t>
  </si>
  <si>
    <t xml:space="preserve">Okrem škôl, ktoré majú v súčasnosti dvojzmennú prevádzku bude potrebné na základe demografického vývoja dobudovať kapacity pre zhruba 9700 žiakov (361 tried, 283 tisíc eur na triedu na základe projektových zámerov).  Na odstránenie súčasnej dvojzmennej prevádzky je potrebné dobudovať 220 tried v 49 školách (cca 181 tis. eur na triedu, proporčne krátená suma na základe priemernej veľkosti triedy v dvojzmennej prevádzke). </t>
  </si>
  <si>
    <t>Pedagogickí zamestnanci ZŠ</t>
  </si>
  <si>
    <t>Pedagogickí zamestnanci MŠ</t>
  </si>
  <si>
    <t>Grantový program pre univerzity (2022)</t>
  </si>
  <si>
    <t>cena - variant 1</t>
  </si>
  <si>
    <t>cena - variant 2</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</si>
</sst>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0\ &quot;€&quot;;[Red]\-#,##0\ &quot;€&quot;"/>
    <numFmt numFmtId="165" formatCode="#,##0.00\ &quot;€&quot;;[Red]\-#,##0.00\ &quot;€&quot;"/>
    <numFmt numFmtId="166" formatCode="_-* #,##0.00\ &quot;€&quot;_-;\-* #,##0.00\ &quot;€&quot;_-;_-* &quot;-&quot;??\ &quot;€&quot;_-;_-@_-"/>
    <numFmt numFmtId="167" formatCode="_-* #,##0.00_-;\-* #,##0.00_-;_-* &quot;-&quot;??_-;_-@_-"/>
    <numFmt numFmtId="168" formatCode="_-* #,##0.00\ _€_-;\-* #,##0.00\ _€_-;_-* &quot;-&quot;??\ _€_-;_-@_-"/>
    <numFmt numFmtId="169" formatCode="#,##0\ &quot;€&quot;"/>
    <numFmt numFmtId="170" formatCode="#,##0.00\ &quot;€&quot;"/>
    <numFmt numFmtId="171" formatCode="_-* #,##0_-;\-* #,##0_-;_-* &quot;-&quot;??_-;_-@"/>
    <numFmt numFmtId="172" formatCode="_-* #,##0_-;\-* #,##0_-;_-* &quot;-&quot;??_-;_-@_-"/>
    <numFmt numFmtId="173" formatCode="_-* #,##0.0_-;\-* #,##0.0_-;_-* &quot;-&quot;??_-;_-@_-"/>
    <numFmt numFmtId="174" formatCode="#,##0.0"/>
    <numFmt numFmtId="175" formatCode="#,##0.0\ &quot;€&quot;"/>
    <numFmt numFmtId="176" formatCode="[$€]#,##0.00"/>
    <numFmt numFmtId="177" formatCode="_-* #,##0\ &quot;€&quot;_-;\-* #,##0\ &quot;€&quot;_-;_-* &quot;-&quot;??\ &quot;€&quot;_-;_-@_-"/>
    <numFmt numFmtId="178" formatCode="_-* #,##0.0\ &quot;€&quot;_-;\-* #,##0.0\ &quot;€&quot;_-;_-* &quot;-&quot;??\ &quot;€&quot;_-;_-@_-"/>
    <numFmt numFmtId="179" formatCode="_([$€-2]\ * #,##0.00_);_([$€-2]\ * \(#,##0.00\);_([$€-2]\ * &quot;-&quot;??_);_(@_)"/>
  </numFmts>
  <fonts count="92">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i/>
      <sz val="12"/>
      <color theme="1"/>
      <name val="Times New Roman"/>
      <family val="1"/>
    </font>
    <font>
      <b/>
      <sz val="12"/>
      <color theme="1"/>
      <name val="Times New Roman"/>
      <family val="1"/>
    </font>
    <font>
      <sz val="11"/>
      <color theme="1"/>
      <name val="Calibri"/>
      <family val="2"/>
      <scheme val="minor"/>
    </font>
    <font>
      <sz val="11"/>
      <color rgb="FF006100"/>
      <name val="Calibri"/>
      <family val="2"/>
      <scheme val="minor"/>
    </font>
    <font>
      <sz val="11"/>
      <color theme="0"/>
      <name val="Calibri"/>
      <family val="2"/>
      <scheme val="minor"/>
    </font>
    <font>
      <sz val="12"/>
      <color theme="1"/>
      <name val="Calibri"/>
      <family val="2"/>
      <scheme val="minor"/>
    </font>
    <font>
      <b/>
      <sz val="11"/>
      <color theme="1"/>
      <name val="Calibri"/>
      <family val="2"/>
      <scheme val="minor"/>
    </font>
    <font>
      <b/>
      <sz val="12"/>
      <name val="Times New Roman"/>
      <family val="1"/>
    </font>
    <font>
      <sz val="12"/>
      <name val="Times New Roman"/>
      <family val="1"/>
    </font>
    <font>
      <b/>
      <sz val="10"/>
      <color theme="1"/>
      <name val="Times New Roman"/>
      <family val="1"/>
    </font>
    <font>
      <b/>
      <sz val="11"/>
      <name val="Calibri"/>
      <family val="2"/>
      <scheme val="minor"/>
    </font>
    <font>
      <sz val="12"/>
      <color theme="1"/>
      <name val="Times New Roman"/>
      <family val="1"/>
    </font>
    <font>
      <u/>
      <sz val="11"/>
      <color theme="10"/>
      <name val="Calibri"/>
      <family val="2"/>
      <scheme val="minor"/>
    </font>
    <font>
      <u/>
      <sz val="12"/>
      <color theme="10"/>
      <name val="Times New Roman"/>
      <family val="1"/>
    </font>
    <font>
      <sz val="10"/>
      <color theme="1"/>
      <name val="Times New Roman"/>
      <family val="1"/>
    </font>
    <font>
      <b/>
      <sz val="10"/>
      <color theme="1"/>
      <name val="Calibri"/>
      <family val="2"/>
      <scheme val="minor"/>
    </font>
    <font>
      <sz val="11"/>
      <color rgb="FF9C6500"/>
      <name val="Calibri"/>
      <family val="2"/>
      <scheme val="minor"/>
    </font>
    <font>
      <b/>
      <sz val="11"/>
      <color theme="1"/>
      <name val="Times New Roman"/>
      <family val="1"/>
    </font>
    <font>
      <i/>
      <sz val="11"/>
      <color theme="1"/>
      <name val="Times New Roman"/>
      <family val="1"/>
    </font>
    <font>
      <sz val="11"/>
      <color theme="1"/>
      <name val="Times New Roman"/>
      <family val="1"/>
    </font>
    <font>
      <b/>
      <sz val="11"/>
      <color rgb="FF9C6500"/>
      <name val="Calibri"/>
      <family val="2"/>
      <scheme val="minor"/>
    </font>
    <font>
      <sz val="12"/>
      <color theme="0"/>
      <name val="Calibri"/>
      <family val="2"/>
      <scheme val="minor"/>
    </font>
    <font>
      <b/>
      <sz val="11"/>
      <name val="Times New Roman"/>
      <family val="1"/>
    </font>
    <font>
      <b/>
      <i/>
      <sz val="11"/>
      <color theme="1"/>
      <name val="Times New Roman"/>
      <family val="1"/>
    </font>
    <font>
      <i/>
      <sz val="12"/>
      <name val="Times New Roman"/>
      <family val="1"/>
    </font>
    <font>
      <i/>
      <sz val="11"/>
      <color theme="1"/>
      <name val="Calibri"/>
      <family val="2"/>
      <scheme val="minor"/>
    </font>
    <font>
      <b/>
      <sz val="14"/>
      <color theme="1"/>
      <name val="Calibri"/>
      <family val="2"/>
      <scheme val="minor"/>
    </font>
    <font>
      <b/>
      <sz val="18"/>
      <color rgb="FF006100"/>
      <name val="Calibri"/>
      <family val="2"/>
      <scheme val="minor"/>
    </font>
    <font>
      <b/>
      <sz val="24"/>
      <color theme="1"/>
      <name val="Calibri"/>
      <family val="2"/>
      <scheme val="minor"/>
    </font>
    <font>
      <b/>
      <sz val="11"/>
      <color rgb="FFFF0000"/>
      <name val="Calibri"/>
      <family val="2"/>
      <scheme val="minor"/>
    </font>
    <font>
      <sz val="9"/>
      <color indexed="81"/>
      <name val="Segoe UI"/>
      <family val="2"/>
      <charset val="238"/>
    </font>
    <font>
      <b/>
      <sz val="9"/>
      <color indexed="81"/>
      <name val="Segoe UI"/>
      <family val="2"/>
      <charset val="238"/>
    </font>
    <font>
      <b/>
      <sz val="11"/>
      <color theme="1"/>
      <name val="Calibri"/>
      <family val="2"/>
      <charset val="238"/>
      <scheme val="minor"/>
    </font>
    <font>
      <sz val="11"/>
      <color rgb="FF000000"/>
      <name val="Arial"/>
      <family val="2"/>
      <charset val="238"/>
    </font>
    <font>
      <sz val="11"/>
      <color rgb="FF000000"/>
      <name val="Calibri"/>
      <family val="2"/>
      <charset val="238"/>
      <scheme val="minor"/>
    </font>
    <font>
      <sz val="10"/>
      <name val="Arial"/>
      <family val="2"/>
    </font>
    <font>
      <sz val="11"/>
      <name val="Calibri"/>
      <family val="2"/>
      <charset val="238"/>
      <scheme val="minor"/>
    </font>
    <font>
      <u/>
      <sz val="11"/>
      <color theme="10"/>
      <name val="Arial"/>
      <family val="2"/>
      <charset val="238"/>
    </font>
    <font>
      <u/>
      <sz val="11"/>
      <color theme="10"/>
      <name val="Calibri"/>
      <family val="2"/>
      <charset val="238"/>
      <scheme val="minor"/>
    </font>
    <font>
      <sz val="8"/>
      <color theme="1"/>
      <name val="Segoe UI"/>
      <family val="2"/>
      <charset val="238"/>
    </font>
    <font>
      <sz val="11"/>
      <color theme="1"/>
      <name val="Times New Roman"/>
      <family val="1"/>
      <charset val="238"/>
    </font>
    <font>
      <sz val="11"/>
      <color rgb="FF000000"/>
      <name val="Times New Roman"/>
      <family val="1"/>
      <charset val="238"/>
    </font>
    <font>
      <sz val="9"/>
      <color rgb="FF000000"/>
      <name val="Times New Roman"/>
      <family val="1"/>
      <charset val="238"/>
    </font>
    <font>
      <sz val="9"/>
      <color theme="1"/>
      <name val="Times New Roman"/>
      <family val="1"/>
      <charset val="238"/>
    </font>
    <font>
      <i/>
      <sz val="11"/>
      <color rgb="FF000000"/>
      <name val="Times New Roman"/>
      <family val="1"/>
      <charset val="238"/>
    </font>
    <font>
      <b/>
      <sz val="9"/>
      <color theme="1"/>
      <name val="Times New Roman"/>
      <family val="1"/>
      <charset val="238"/>
    </font>
    <font>
      <sz val="11"/>
      <name val="Arial"/>
      <family val="2"/>
      <charset val="238"/>
    </font>
    <font>
      <i/>
      <sz val="9"/>
      <color theme="1"/>
      <name val="Times New Roman"/>
      <family val="1"/>
      <charset val="238"/>
    </font>
    <font>
      <b/>
      <sz val="9"/>
      <color rgb="FF000000"/>
      <name val="Times New Roman"/>
      <family val="1"/>
      <charset val="238"/>
    </font>
    <font>
      <b/>
      <sz val="10"/>
      <color theme="1"/>
      <name val="Times New Roman"/>
      <family val="1"/>
      <charset val="238"/>
    </font>
    <font>
      <sz val="10"/>
      <color theme="1"/>
      <name val="Calibri"/>
      <family val="2"/>
      <charset val="238"/>
      <scheme val="minor"/>
    </font>
    <font>
      <b/>
      <sz val="11"/>
      <color rgb="FF000000"/>
      <name val="Calibri"/>
      <family val="2"/>
      <charset val="238"/>
      <scheme val="minor"/>
    </font>
    <font>
      <b/>
      <sz val="10"/>
      <color theme="1"/>
      <name val="Calibri"/>
      <family val="2"/>
      <charset val="238"/>
      <scheme val="minor"/>
    </font>
    <font>
      <sz val="10"/>
      <name val="Calibri"/>
      <family val="2"/>
      <charset val="238"/>
      <scheme val="minor"/>
    </font>
    <font>
      <sz val="10"/>
      <color rgb="FFFF0000"/>
      <name val="Calibri"/>
      <family val="2"/>
      <charset val="238"/>
      <scheme val="minor"/>
    </font>
    <font>
      <u/>
      <sz val="10"/>
      <color theme="10"/>
      <name val="Arial Narrow"/>
      <family val="2"/>
      <charset val="238"/>
    </font>
    <font>
      <u/>
      <sz val="10"/>
      <color theme="10"/>
      <name val="Calibri"/>
      <family val="2"/>
      <charset val="238"/>
      <scheme val="minor"/>
    </font>
    <font>
      <b/>
      <sz val="11"/>
      <color rgb="FF222222"/>
      <name val="Calibri"/>
      <family val="2"/>
      <charset val="238"/>
      <scheme val="minor"/>
    </font>
    <font>
      <sz val="11"/>
      <color rgb="FF222222"/>
      <name val="Calibri"/>
      <family val="2"/>
      <charset val="238"/>
      <scheme val="minor"/>
    </font>
    <font>
      <vertAlign val="superscript"/>
      <sz val="11"/>
      <color rgb="FF222222"/>
      <name val="Calibri"/>
      <family val="2"/>
      <charset val="238"/>
      <scheme val="minor"/>
    </font>
    <font>
      <sz val="10"/>
      <color rgb="FF000000"/>
      <name val="Calibri"/>
      <family val="2"/>
      <charset val="238"/>
      <scheme val="minor"/>
    </font>
    <font>
      <b/>
      <sz val="10"/>
      <color rgb="FF000000"/>
      <name val="Calibri"/>
      <family val="2"/>
      <charset val="238"/>
      <scheme val="minor"/>
    </font>
    <font>
      <sz val="10"/>
      <color theme="1"/>
      <name val="Arial Narrow"/>
      <family val="2"/>
      <charset val="238"/>
    </font>
    <font>
      <b/>
      <sz val="9"/>
      <color theme="1"/>
      <name val="Calibri"/>
      <family val="2"/>
      <charset val="238"/>
      <scheme val="minor"/>
    </font>
    <font>
      <sz val="9"/>
      <color theme="1"/>
      <name val="Calibri"/>
      <family val="2"/>
      <charset val="238"/>
      <scheme val="minor"/>
    </font>
    <font>
      <sz val="10"/>
      <color rgb="FF000000"/>
      <name val="Arial"/>
      <family val="2"/>
      <charset val="238"/>
    </font>
    <font>
      <b/>
      <sz val="10"/>
      <color rgb="FFFFFFFF"/>
      <name val="Lato"/>
      <charset val="238"/>
    </font>
    <font>
      <sz val="10"/>
      <color theme="1"/>
      <name val="Lato"/>
      <charset val="238"/>
    </font>
    <font>
      <sz val="10"/>
      <color theme="1"/>
      <name val="Calibri"/>
      <family val="2"/>
      <scheme val="minor"/>
    </font>
    <font>
      <b/>
      <sz val="10"/>
      <color theme="1"/>
      <name val="Lato"/>
      <charset val="238"/>
    </font>
    <font>
      <b/>
      <sz val="11"/>
      <name val="Calibri"/>
      <family val="2"/>
      <charset val="238"/>
      <scheme val="minor"/>
    </font>
    <font>
      <sz val="10"/>
      <name val="Calibri"/>
      <family val="2"/>
      <scheme val="minor"/>
    </font>
    <font>
      <sz val="9"/>
      <color rgb="FF000000"/>
      <name val="Trebuchet MS"/>
      <family val="2"/>
      <charset val="238"/>
    </font>
    <font>
      <sz val="11"/>
      <color theme="1"/>
      <name val="Arial"/>
      <family val="2"/>
      <charset val="238"/>
    </font>
    <font>
      <sz val="10"/>
      <color theme="1"/>
      <name val="Times New Roman"/>
      <family val="1"/>
      <charset val="238"/>
    </font>
    <font>
      <sz val="14"/>
      <color theme="1"/>
      <name val="Times New Roman"/>
      <family val="1"/>
      <charset val="238"/>
    </font>
    <font>
      <sz val="11"/>
      <color theme="1"/>
      <name val="Arial"/>
      <family val="2"/>
      <charset val="238"/>
    </font>
    <font>
      <sz val="9"/>
      <color theme="1"/>
      <name val="Quattrocento Sans"/>
    </font>
    <font>
      <sz val="10"/>
      <color rgb="FF000000"/>
      <name val="Times New Roman"/>
      <family val="1"/>
      <charset val="238"/>
    </font>
    <font>
      <u/>
      <sz val="8"/>
      <color theme="10"/>
      <name val="Segoe UI"/>
      <family val="2"/>
      <charset val="238"/>
    </font>
    <font>
      <u/>
      <sz val="10"/>
      <color theme="10"/>
      <name val="Times New Roman"/>
      <family val="1"/>
      <charset val="238"/>
    </font>
    <font>
      <u/>
      <sz val="9"/>
      <color theme="10"/>
      <name val="Times New Roman"/>
      <family val="1"/>
      <charset val="238"/>
    </font>
    <font>
      <b/>
      <sz val="11"/>
      <color theme="1"/>
      <name val="Times New Roman"/>
      <family val="1"/>
      <charset val="238"/>
    </font>
    <font>
      <b/>
      <sz val="10"/>
      <color rgb="FF000000"/>
      <name val="Times New Roman"/>
      <family val="1"/>
      <charset val="238"/>
    </font>
    <font>
      <i/>
      <sz val="10"/>
      <color rgb="FF000000"/>
      <name val="Times New Roman"/>
      <family val="1"/>
      <charset val="238"/>
    </font>
    <font>
      <b/>
      <sz val="18"/>
      <color theme="1"/>
      <name val="Times New Roman"/>
      <family val="1"/>
      <charset val="238"/>
    </font>
    <font>
      <sz val="10"/>
      <name val="Lato"/>
      <charset val="238"/>
    </font>
  </fonts>
  <fills count="30">
    <fill>
      <patternFill patternType="none"/>
    </fill>
    <fill>
      <patternFill patternType="gray125"/>
    </fill>
    <fill>
      <patternFill patternType="solid">
        <fgColor rgb="FFC6EFCE"/>
      </patternFill>
    </fill>
    <fill>
      <patternFill patternType="solid">
        <fgColor theme="4"/>
      </patternFill>
    </fill>
    <fill>
      <patternFill patternType="solid">
        <fgColor theme="5"/>
      </patternFill>
    </fill>
    <fill>
      <patternFill patternType="solid">
        <fgColor theme="4" tint="0.59999389629810485"/>
        <bgColor indexed="64"/>
      </patternFill>
    </fill>
    <fill>
      <patternFill patternType="solid">
        <fgColor theme="4" tint="0.59996337778862885"/>
        <bgColor indexed="64"/>
      </patternFill>
    </fill>
    <fill>
      <patternFill patternType="solid">
        <fgColor theme="9" tint="0.59999389629810485"/>
        <bgColor indexed="64"/>
      </patternFill>
    </fill>
    <fill>
      <patternFill patternType="lightUp">
        <bgColor theme="4" tint="0.59999389629810485"/>
      </patternFill>
    </fill>
    <fill>
      <patternFill patternType="solid">
        <fgColor theme="9" tint="0.79998168889431442"/>
        <bgColor indexed="64"/>
      </patternFill>
    </fill>
    <fill>
      <patternFill patternType="solid">
        <fgColor rgb="FFFFEB9C"/>
      </patternFill>
    </fill>
    <fill>
      <patternFill patternType="solid">
        <fgColor theme="0"/>
        <bgColor indexed="64"/>
      </patternFill>
    </fill>
    <fill>
      <patternFill patternType="solid">
        <fgColor rgb="FFFFFFCC"/>
      </patternFill>
    </fill>
    <fill>
      <patternFill patternType="solid">
        <fgColor rgb="FFFFFF00"/>
        <bgColor indexed="64"/>
      </patternFill>
    </fill>
    <fill>
      <patternFill patternType="solid">
        <fgColor theme="5" tint="0.79998168889431442"/>
        <bgColor indexed="64"/>
      </patternFill>
    </fill>
    <fill>
      <patternFill patternType="solid">
        <fgColor rgb="FFBDD6EE"/>
        <bgColor rgb="FFBDD6EE"/>
      </patternFill>
    </fill>
    <fill>
      <patternFill patternType="solid">
        <fgColor rgb="FFE2EFDA"/>
        <bgColor rgb="FFE2EFDA"/>
      </patternFill>
    </fill>
    <fill>
      <patternFill patternType="solid">
        <fgColor rgb="FFE2EFD9"/>
        <bgColor rgb="FFE2EFD9"/>
      </patternFill>
    </fill>
    <fill>
      <patternFill patternType="solid">
        <fgColor theme="6" tint="0.79998168889431442"/>
        <bgColor indexed="65"/>
      </patternFill>
    </fill>
    <fill>
      <patternFill patternType="solid">
        <fgColor theme="8" tint="0.59999389629810485"/>
        <bgColor indexed="65"/>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334960"/>
        <bgColor rgb="FF334960"/>
      </patternFill>
    </fill>
    <fill>
      <patternFill patternType="solid">
        <fgColor rgb="FF0070C0"/>
        <bgColor rgb="FF334960"/>
      </patternFill>
    </fill>
    <fill>
      <patternFill patternType="solid">
        <fgColor theme="2"/>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4" tint="0.39997558519241921"/>
        <bgColor rgb="FFBDD6EE"/>
      </patternFill>
    </fill>
    <fill>
      <patternFill patternType="solid">
        <fgColor theme="4" tint="0.39997558519241921"/>
        <bgColor indexed="64"/>
      </patternFill>
    </fill>
  </fills>
  <borders count="9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rgb="FF8EA9DB"/>
      </top>
      <bottom style="thin">
        <color rgb="FF8EA9DB"/>
      </bottom>
      <diagonal/>
    </border>
    <border>
      <left/>
      <right/>
      <top style="thin">
        <color rgb="FF8EA9DB"/>
      </top>
      <bottom/>
      <diagonal/>
    </border>
    <border>
      <left/>
      <right/>
      <top style="thin">
        <color indexed="64"/>
      </top>
      <bottom style="double">
        <color indexed="64"/>
      </bottom>
      <diagonal/>
    </border>
    <border>
      <left/>
      <right/>
      <top/>
      <bottom style="double">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n">
        <color rgb="FF000000"/>
      </right>
      <top style="thin">
        <color rgb="FF000000"/>
      </top>
      <bottom style="thick">
        <color rgb="FF000000"/>
      </bottom>
      <diagonal/>
    </border>
    <border>
      <left style="thin">
        <color rgb="FF000000"/>
      </left>
      <right style="thick">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ck">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ck">
        <color rgb="FF000000"/>
      </right>
      <top style="thin">
        <color rgb="FF000000"/>
      </top>
      <bottom/>
      <diagonal/>
    </border>
    <border>
      <left style="thick">
        <color rgb="FF000000"/>
      </left>
      <right style="thin">
        <color rgb="FF000000"/>
      </right>
      <top style="thin">
        <color rgb="FF000000"/>
      </top>
      <bottom style="medium">
        <color rgb="FF000000"/>
      </bottom>
      <diagonal/>
    </border>
    <border>
      <left style="thin">
        <color rgb="FF000000"/>
      </left>
      <right style="thick">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ck">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theme="2"/>
      </right>
      <top/>
      <bottom style="thin">
        <color theme="2"/>
      </bottom>
      <diagonal/>
    </border>
    <border>
      <left style="thin">
        <color theme="2"/>
      </left>
      <right style="thin">
        <color theme="2"/>
      </right>
      <top/>
      <bottom style="thin">
        <color theme="2"/>
      </bottom>
      <diagonal/>
    </border>
    <border>
      <left style="thin">
        <color theme="2"/>
      </left>
      <right style="medium">
        <color indexed="64"/>
      </right>
      <top/>
      <bottom style="thin">
        <color theme="2"/>
      </bottom>
      <diagonal/>
    </border>
    <border>
      <left style="medium">
        <color indexed="64"/>
      </left>
      <right style="thin">
        <color theme="2"/>
      </right>
      <top style="thin">
        <color theme="2"/>
      </top>
      <bottom style="thin">
        <color theme="2"/>
      </bottom>
      <diagonal/>
    </border>
    <border>
      <left style="thin">
        <color theme="2"/>
      </left>
      <right style="thin">
        <color theme="2"/>
      </right>
      <top style="thin">
        <color theme="2"/>
      </top>
      <bottom style="thin">
        <color theme="2"/>
      </bottom>
      <diagonal/>
    </border>
    <border>
      <left style="thin">
        <color theme="2"/>
      </left>
      <right style="medium">
        <color indexed="64"/>
      </right>
      <top style="thin">
        <color theme="2"/>
      </top>
      <bottom style="thin">
        <color theme="2"/>
      </bottom>
      <diagonal/>
    </border>
    <border>
      <left style="medium">
        <color indexed="64"/>
      </left>
      <right style="thin">
        <color theme="2"/>
      </right>
      <top style="thin">
        <color theme="2"/>
      </top>
      <bottom style="medium">
        <color indexed="64"/>
      </bottom>
      <diagonal/>
    </border>
    <border>
      <left style="thin">
        <color theme="2"/>
      </left>
      <right style="thin">
        <color theme="2"/>
      </right>
      <top style="thin">
        <color theme="2"/>
      </top>
      <bottom style="medium">
        <color indexed="64"/>
      </bottom>
      <diagonal/>
    </border>
    <border>
      <left style="thin">
        <color theme="2"/>
      </left>
      <right style="medium">
        <color indexed="64"/>
      </right>
      <top style="thin">
        <color theme="2"/>
      </top>
      <bottom style="medium">
        <color indexed="64"/>
      </bottom>
      <diagonal/>
    </border>
    <border>
      <left style="medium">
        <color indexed="64"/>
      </left>
      <right style="thin">
        <color theme="2"/>
      </right>
      <top style="medium">
        <color indexed="64"/>
      </top>
      <bottom style="thin">
        <color theme="2"/>
      </bottom>
      <diagonal/>
    </border>
    <border>
      <left style="thin">
        <color theme="2"/>
      </left>
      <right style="thin">
        <color theme="2"/>
      </right>
      <top style="medium">
        <color indexed="64"/>
      </top>
      <bottom style="thin">
        <color theme="2"/>
      </bottom>
      <diagonal/>
    </border>
    <border>
      <left style="thin">
        <color theme="2"/>
      </left>
      <right style="medium">
        <color indexed="64"/>
      </right>
      <top style="medium">
        <color indexed="64"/>
      </top>
      <bottom style="thin">
        <color theme="2"/>
      </bottom>
      <diagonal/>
    </border>
    <border>
      <left style="thin">
        <color theme="2"/>
      </left>
      <right style="thin">
        <color theme="2"/>
      </right>
      <top style="thin">
        <color theme="2"/>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style="hair">
        <color indexed="64"/>
      </right>
      <top/>
      <bottom style="hair">
        <color indexed="64"/>
      </bottom>
      <diagonal/>
    </border>
    <border>
      <left style="hair">
        <color auto="1"/>
      </left>
      <right style="hair">
        <color auto="1"/>
      </right>
      <top/>
      <bottom style="hair">
        <color auto="1"/>
      </bottom>
      <diagonal/>
    </border>
    <border>
      <left style="hair">
        <color auto="1"/>
      </left>
      <right style="medium">
        <color indexed="64"/>
      </right>
      <top/>
      <bottom style="hair">
        <color auto="1"/>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right style="thin">
        <color rgb="FF9CC2E5"/>
      </right>
      <top style="thin">
        <color rgb="FF9CC2E5"/>
      </top>
      <bottom style="thin">
        <color rgb="FF9CC2E5"/>
      </bottom>
      <diagonal/>
    </border>
    <border>
      <left style="thin">
        <color rgb="FF000000"/>
      </left>
      <right/>
      <top/>
      <bottom/>
      <diagonal/>
    </border>
  </borders>
  <cellStyleXfs count="32">
    <xf numFmtId="0" fontId="0" fillId="0" borderId="0"/>
    <xf numFmtId="9" fontId="7" fillId="0" borderId="0" applyFon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166" fontId="7" fillId="0" borderId="0" applyFont="0" applyFill="0" applyBorder="0" applyAlignment="0" applyProtection="0"/>
    <xf numFmtId="0" fontId="17" fillId="0" borderId="0" applyNumberFormat="0" applyFill="0" applyBorder="0" applyAlignment="0" applyProtection="0"/>
    <xf numFmtId="0" fontId="21" fillId="10" borderId="0" applyNumberFormat="0" applyBorder="0" applyAlignment="0" applyProtection="0"/>
    <xf numFmtId="0" fontId="7" fillId="12" borderId="16" applyNumberFormat="0" applyFont="0" applyAlignment="0" applyProtection="0"/>
    <xf numFmtId="0" fontId="38" fillId="0" borderId="0"/>
    <xf numFmtId="0" fontId="7" fillId="0" borderId="0"/>
    <xf numFmtId="0" fontId="40" fillId="0" borderId="0"/>
    <xf numFmtId="0" fontId="42" fillId="0" borderId="0" applyNumberFormat="0" applyFill="0" applyBorder="0" applyAlignment="0" applyProtection="0"/>
    <xf numFmtId="9" fontId="38" fillId="0" borderId="0" applyFont="0" applyFill="0" applyBorder="0" applyAlignment="0" applyProtection="0"/>
    <xf numFmtId="0" fontId="44" fillId="0" borderId="0"/>
    <xf numFmtId="168" fontId="44" fillId="0" borderId="0" applyFont="0" applyFill="0" applyBorder="0" applyAlignment="0" applyProtection="0"/>
    <xf numFmtId="167" fontId="4" fillId="0" borderId="0" applyFont="0" applyFill="0" applyBorder="0" applyAlignment="0" applyProtection="0"/>
    <xf numFmtId="0" fontId="4" fillId="0" borderId="0"/>
    <xf numFmtId="0" fontId="60" fillId="0" borderId="0" applyNumberFormat="0" applyFill="0" applyBorder="0" applyAlignment="0" applyProtection="0"/>
    <xf numFmtId="0" fontId="67" fillId="0" borderId="0"/>
    <xf numFmtId="0" fontId="3" fillId="0" borderId="0"/>
    <xf numFmtId="167" fontId="3" fillId="0" borderId="0" applyFont="0" applyFill="0" applyBorder="0" applyAlignment="0" applyProtection="0"/>
    <xf numFmtId="0" fontId="70" fillId="0" borderId="0"/>
    <xf numFmtId="0" fontId="3" fillId="19" borderId="0" applyNumberFormat="0" applyBorder="0" applyAlignment="0" applyProtection="0"/>
    <xf numFmtId="0" fontId="3" fillId="18" borderId="0" applyNumberFormat="0" applyBorder="0" applyAlignment="0" applyProtection="0"/>
    <xf numFmtId="9" fontId="7" fillId="0" borderId="0" applyFont="0" applyFill="0" applyBorder="0" applyAlignment="0" applyProtection="0"/>
    <xf numFmtId="0" fontId="3" fillId="0" borderId="0"/>
    <xf numFmtId="0" fontId="78" fillId="0" borderId="0"/>
    <xf numFmtId="0" fontId="1" fillId="0" borderId="0"/>
    <xf numFmtId="0" fontId="81" fillId="0" borderId="0"/>
    <xf numFmtId="166" fontId="81" fillId="0" borderId="0" applyFont="0" applyFill="0" applyBorder="0" applyAlignment="0" applyProtection="0"/>
    <xf numFmtId="0" fontId="84" fillId="0" borderId="0" applyNumberFormat="0" applyFill="0" applyBorder="0" applyAlignment="0" applyProtection="0"/>
  </cellStyleXfs>
  <cellXfs count="699">
    <xf numFmtId="0" fontId="0" fillId="0" borderId="0" xfId="0"/>
    <xf numFmtId="0" fontId="0" fillId="0" borderId="0" xfId="0" applyFill="1"/>
    <xf numFmtId="0" fontId="10" fillId="0" borderId="0" xfId="0" applyFont="1"/>
    <xf numFmtId="0" fontId="9" fillId="3" borderId="0" xfId="3" applyBorder="1" applyAlignment="1">
      <alignment vertical="center" wrapText="1"/>
    </xf>
    <xf numFmtId="0" fontId="9" fillId="3" borderId="0" xfId="3"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9" fillId="4" borderId="0" xfId="4" applyBorder="1" applyAlignment="1">
      <alignment horizontal="center" vertical="center" wrapText="1"/>
    </xf>
    <xf numFmtId="9" fontId="0" fillId="0" borderId="0" xfId="0" applyNumberFormat="1" applyFill="1"/>
    <xf numFmtId="0" fontId="8" fillId="2" borderId="2" xfId="2" applyBorder="1"/>
    <xf numFmtId="0" fontId="8" fillId="2" borderId="2" xfId="2" applyBorder="1" applyAlignment="1">
      <alignment horizontal="center" vertical="center"/>
    </xf>
    <xf numFmtId="0" fontId="0" fillId="0" borderId="0" xfId="0" applyAlignment="1">
      <alignment horizontal="center"/>
    </xf>
    <xf numFmtId="9" fontId="0" fillId="0" borderId="0" xfId="1" applyFont="1"/>
    <xf numFmtId="0" fontId="8" fillId="2" borderId="2" xfId="2" applyBorder="1" applyAlignment="1">
      <alignment horizontal="center"/>
    </xf>
    <xf numFmtId="0" fontId="8" fillId="2" borderId="1" xfId="2" applyBorder="1"/>
    <xf numFmtId="9" fontId="8" fillId="2" borderId="1" xfId="1" applyFont="1" applyFill="1" applyBorder="1"/>
    <xf numFmtId="9" fontId="8" fillId="2" borderId="2" xfId="1" applyFont="1" applyFill="1" applyBorder="1"/>
    <xf numFmtId="0" fontId="8" fillId="2" borderId="1" xfId="2" applyBorder="1" applyAlignment="1">
      <alignment horizontal="center"/>
    </xf>
    <xf numFmtId="0" fontId="11" fillId="0" borderId="0" xfId="0" applyFont="1"/>
    <xf numFmtId="0" fontId="6" fillId="5" borderId="2" xfId="0" applyFont="1" applyFill="1" applyBorder="1" applyAlignment="1">
      <alignment horizontal="center" vertical="center" wrapText="1"/>
    </xf>
    <xf numFmtId="0" fontId="16" fillId="0" borderId="0" xfId="0" applyFont="1"/>
    <xf numFmtId="0" fontId="6" fillId="5" borderId="2" xfId="0" applyFont="1" applyFill="1" applyBorder="1" applyAlignment="1">
      <alignment vertical="center" wrapText="1"/>
    </xf>
    <xf numFmtId="0" fontId="0" fillId="0" borderId="0" xfId="0" applyAlignment="1">
      <alignment vertical="center"/>
    </xf>
    <xf numFmtId="0" fontId="11" fillId="0" borderId="0" xfId="0" applyFont="1" applyAlignment="1">
      <alignment vertical="center"/>
    </xf>
    <xf numFmtId="0" fontId="0" fillId="0" borderId="0" xfId="0" applyBorder="1" applyAlignment="1">
      <alignment vertical="center"/>
    </xf>
    <xf numFmtId="0" fontId="16" fillId="6" borderId="1" xfId="0" applyFont="1" applyFill="1" applyBorder="1" applyAlignment="1">
      <alignment horizontal="center" vertical="center"/>
    </xf>
    <xf numFmtId="0" fontId="6" fillId="6" borderId="1" xfId="0" applyFont="1" applyFill="1" applyBorder="1" applyAlignment="1">
      <alignment horizontal="center" vertical="center" wrapText="1"/>
    </xf>
    <xf numFmtId="0" fontId="16" fillId="6" borderId="10" xfId="0" applyFont="1" applyFill="1" applyBorder="1" applyAlignment="1">
      <alignment horizontal="center" vertical="center"/>
    </xf>
    <xf numFmtId="0" fontId="18" fillId="0" borderId="0" xfId="6" applyFont="1" applyAlignment="1">
      <alignment vertical="center"/>
    </xf>
    <xf numFmtId="0" fontId="16" fillId="0" borderId="0" xfId="0" applyFont="1" applyAlignment="1">
      <alignment vertical="center"/>
    </xf>
    <xf numFmtId="0" fontId="6" fillId="6" borderId="2" xfId="0" applyFont="1" applyFill="1" applyBorder="1" applyAlignment="1">
      <alignment horizontal="center" vertical="center" wrapText="1"/>
    </xf>
    <xf numFmtId="0" fontId="16" fillId="0" borderId="0" xfId="0" applyFont="1" applyFill="1" applyBorder="1" applyAlignment="1">
      <alignment horizontal="right" vertical="center"/>
    </xf>
    <xf numFmtId="0" fontId="16" fillId="5" borderId="9" xfId="0" applyFont="1" applyFill="1" applyBorder="1" applyAlignment="1">
      <alignment vertical="center"/>
    </xf>
    <xf numFmtId="0" fontId="16" fillId="5" borderId="2" xfId="0" applyFont="1" applyFill="1" applyBorder="1" applyAlignment="1">
      <alignment vertical="center"/>
    </xf>
    <xf numFmtId="0" fontId="6" fillId="5" borderId="9" xfId="0" applyFont="1" applyFill="1" applyBorder="1" applyAlignment="1">
      <alignment vertical="center"/>
    </xf>
    <xf numFmtId="0" fontId="6" fillId="5" borderId="7" xfId="0" applyFont="1" applyFill="1" applyBorder="1" applyAlignment="1">
      <alignment horizontal="center" vertical="center"/>
    </xf>
    <xf numFmtId="0" fontId="6" fillId="5" borderId="9" xfId="0" applyFont="1" applyFill="1" applyBorder="1" applyAlignment="1">
      <alignment horizontal="center" vertical="center"/>
    </xf>
    <xf numFmtId="0" fontId="16" fillId="8" borderId="2" xfId="0" applyFont="1" applyFill="1" applyBorder="1" applyAlignment="1">
      <alignment vertical="center"/>
    </xf>
    <xf numFmtId="0" fontId="16" fillId="8" borderId="3" xfId="0" applyFont="1" applyFill="1" applyBorder="1" applyAlignment="1">
      <alignment vertical="center"/>
    </xf>
    <xf numFmtId="0" fontId="13" fillId="5" borderId="1" xfId="0" applyFont="1" applyFill="1" applyBorder="1" applyAlignment="1">
      <alignment vertical="center"/>
    </xf>
    <xf numFmtId="0" fontId="13" fillId="5" borderId="10" xfId="0" applyFont="1" applyFill="1" applyBorder="1" applyAlignment="1">
      <alignment vertical="center"/>
    </xf>
    <xf numFmtId="0" fontId="16" fillId="5" borderId="3" xfId="0" applyFont="1" applyFill="1" applyBorder="1" applyAlignment="1">
      <alignment vertical="center"/>
    </xf>
    <xf numFmtId="0" fontId="16" fillId="9" borderId="2" xfId="0" applyFont="1" applyFill="1" applyBorder="1" applyAlignment="1">
      <alignment vertical="center"/>
    </xf>
    <xf numFmtId="0" fontId="16" fillId="9" borderId="3" xfId="0" applyFont="1" applyFill="1" applyBorder="1" applyAlignment="1">
      <alignment vertical="center"/>
    </xf>
    <xf numFmtId="0" fontId="13" fillId="9" borderId="1" xfId="0" applyFont="1" applyFill="1" applyBorder="1" applyAlignment="1">
      <alignment vertical="center"/>
    </xf>
    <xf numFmtId="0" fontId="16" fillId="9" borderId="7" xfId="0" applyFont="1" applyFill="1" applyBorder="1" applyAlignment="1">
      <alignment vertical="center"/>
    </xf>
    <xf numFmtId="0" fontId="16" fillId="9" borderId="9" xfId="0" applyFont="1" applyFill="1" applyBorder="1" applyAlignment="1">
      <alignment vertical="center"/>
    </xf>
    <xf numFmtId="0" fontId="16" fillId="9" borderId="1" xfId="0" applyFont="1" applyFill="1" applyBorder="1" applyAlignment="1">
      <alignment vertical="center"/>
    </xf>
    <xf numFmtId="0" fontId="16" fillId="9" borderId="10" xfId="0" applyFont="1" applyFill="1" applyBorder="1" applyAlignment="1">
      <alignment vertical="center"/>
    </xf>
    <xf numFmtId="0" fontId="16" fillId="5" borderId="2" xfId="0" applyFont="1" applyFill="1" applyBorder="1" applyAlignment="1">
      <alignment horizontal="left" vertical="center"/>
    </xf>
    <xf numFmtId="0" fontId="6" fillId="9" borderId="8" xfId="0" applyFont="1" applyFill="1" applyBorder="1" applyAlignment="1">
      <alignment vertical="center"/>
    </xf>
    <xf numFmtId="0" fontId="16" fillId="5" borderId="9" xfId="0" applyFont="1" applyFill="1" applyBorder="1" applyAlignment="1">
      <alignment horizontal="justify" vertical="center"/>
    </xf>
    <xf numFmtId="0" fontId="6" fillId="9" borderId="12" xfId="0" applyFont="1" applyFill="1" applyBorder="1" applyAlignment="1">
      <alignment vertical="center"/>
    </xf>
    <xf numFmtId="0" fontId="16" fillId="5" borderId="10" xfId="0" applyFont="1" applyFill="1" applyBorder="1" applyAlignment="1">
      <alignment horizontal="justify" vertical="center"/>
    </xf>
    <xf numFmtId="0" fontId="16" fillId="9" borderId="6" xfId="0" applyFont="1" applyFill="1" applyBorder="1" applyAlignment="1">
      <alignment vertical="center"/>
    </xf>
    <xf numFmtId="0" fontId="6" fillId="8" borderId="2" xfId="0" applyFont="1" applyFill="1" applyBorder="1" applyAlignment="1">
      <alignment vertical="center"/>
    </xf>
    <xf numFmtId="0" fontId="6" fillId="5" borderId="1" xfId="0" applyFont="1" applyFill="1" applyBorder="1" applyAlignment="1">
      <alignment horizontal="center" vertical="center"/>
    </xf>
    <xf numFmtId="0" fontId="5" fillId="6" borderId="2" xfId="0" applyFont="1" applyFill="1" applyBorder="1" applyAlignment="1">
      <alignment horizontal="center" vertical="center"/>
    </xf>
    <xf numFmtId="0" fontId="16" fillId="5" borderId="9" xfId="0" applyFont="1" applyFill="1" applyBorder="1" applyAlignment="1">
      <alignment horizontal="left" vertical="center"/>
    </xf>
    <xf numFmtId="2" fontId="6" fillId="5" borderId="7" xfId="0" applyNumberFormat="1" applyFont="1" applyFill="1" applyBorder="1" applyAlignment="1">
      <alignment vertical="center"/>
    </xf>
    <xf numFmtId="0" fontId="16" fillId="5" borderId="10" xfId="0" applyFont="1" applyFill="1" applyBorder="1" applyAlignment="1">
      <alignment horizontal="left" vertical="center"/>
    </xf>
    <xf numFmtId="0" fontId="16" fillId="5" borderId="10" xfId="0" applyFont="1" applyFill="1" applyBorder="1" applyAlignment="1">
      <alignment vertical="center"/>
    </xf>
    <xf numFmtId="2" fontId="6" fillId="5" borderId="1" xfId="0" applyNumberFormat="1" applyFont="1" applyFill="1" applyBorder="1" applyAlignment="1">
      <alignment vertical="center"/>
    </xf>
    <xf numFmtId="0" fontId="16" fillId="5" borderId="1" xfId="0" applyFont="1" applyFill="1" applyBorder="1" applyAlignment="1">
      <alignment vertical="center"/>
    </xf>
    <xf numFmtId="2" fontId="6" fillId="5" borderId="2" xfId="0" applyNumberFormat="1" applyFont="1" applyFill="1" applyBorder="1" applyAlignment="1">
      <alignment vertical="center"/>
    </xf>
    <xf numFmtId="2" fontId="6" fillId="8" borderId="2" xfId="0" applyNumberFormat="1" applyFont="1" applyFill="1" applyBorder="1" applyAlignment="1">
      <alignment horizontal="right" vertical="center"/>
    </xf>
    <xf numFmtId="0" fontId="6" fillId="5" borderId="2" xfId="0" applyFont="1" applyFill="1" applyBorder="1" applyAlignment="1">
      <alignment vertical="center"/>
    </xf>
    <xf numFmtId="2" fontId="6" fillId="5" borderId="2" xfId="0" applyNumberFormat="1" applyFont="1" applyFill="1" applyBorder="1" applyAlignment="1">
      <alignment horizontal="right" vertical="center"/>
    </xf>
    <xf numFmtId="0" fontId="6" fillId="5" borderId="10" xfId="0" applyFont="1" applyFill="1" applyBorder="1" applyAlignment="1">
      <alignment horizontal="left" vertical="center"/>
    </xf>
    <xf numFmtId="0" fontId="6" fillId="5" borderId="2" xfId="0" applyFont="1" applyFill="1" applyBorder="1" applyAlignment="1">
      <alignment horizontal="left" vertical="center"/>
    </xf>
    <xf numFmtId="2" fontId="6" fillId="5" borderId="9" xfId="0" applyNumberFormat="1" applyFont="1" applyFill="1" applyBorder="1" applyAlignment="1">
      <alignment horizontal="right" vertical="center"/>
    </xf>
    <xf numFmtId="2" fontId="6" fillId="5" borderId="10" xfId="0" applyNumberFormat="1" applyFont="1" applyFill="1" applyBorder="1" applyAlignment="1">
      <alignment horizontal="right" vertical="center"/>
    </xf>
    <xf numFmtId="0" fontId="0" fillId="0" borderId="0" xfId="0" applyFill="1" applyAlignment="1">
      <alignment shrinkToFit="1"/>
    </xf>
    <xf numFmtId="14" fontId="8" fillId="2" borderId="2" xfId="2" applyNumberFormat="1" applyBorder="1" applyAlignment="1">
      <alignment horizontal="center"/>
    </xf>
    <xf numFmtId="14" fontId="0" fillId="0" borderId="0" xfId="0" applyNumberFormat="1" applyAlignment="1">
      <alignment horizontal="center"/>
    </xf>
    <xf numFmtId="0" fontId="8" fillId="2" borderId="2" xfId="2" applyNumberFormat="1" applyBorder="1"/>
    <xf numFmtId="0" fontId="8" fillId="2" borderId="2" xfId="5" applyNumberFormat="1" applyFont="1" applyFill="1" applyBorder="1"/>
    <xf numFmtId="0" fontId="0" fillId="0" borderId="0" xfId="0" applyNumberFormat="1"/>
    <xf numFmtId="9" fontId="8" fillId="7" borderId="1" xfId="1" applyFont="1" applyFill="1" applyBorder="1"/>
    <xf numFmtId="9" fontId="16" fillId="6" borderId="2" xfId="1" quotePrefix="1" applyFont="1" applyFill="1" applyBorder="1" applyAlignment="1">
      <alignment horizontal="center" vertical="center" wrapText="1"/>
    </xf>
    <xf numFmtId="9" fontId="8" fillId="7" borderId="2" xfId="1" applyFont="1" applyFill="1" applyBorder="1"/>
    <xf numFmtId="0" fontId="5" fillId="5" borderId="9" xfId="0" applyFont="1" applyFill="1" applyBorder="1" applyAlignment="1">
      <alignment horizontal="left" vertical="center"/>
    </xf>
    <xf numFmtId="0" fontId="24" fillId="5" borderId="2" xfId="0" applyFont="1" applyFill="1" applyBorder="1" applyAlignment="1">
      <alignment horizontal="center" vertical="center" wrapText="1"/>
    </xf>
    <xf numFmtId="0" fontId="6" fillId="5" borderId="3" xfId="7" applyNumberFormat="1" applyFont="1" applyFill="1" applyBorder="1" applyAlignment="1">
      <alignment horizontal="center" vertical="center" wrapText="1"/>
    </xf>
    <xf numFmtId="0" fontId="21" fillId="10" borderId="2" xfId="7" applyBorder="1"/>
    <xf numFmtId="0" fontId="25" fillId="10" borderId="2" xfId="7" applyFont="1" applyBorder="1" applyAlignment="1">
      <alignment horizontal="center" vertical="center" wrapText="1"/>
    </xf>
    <xf numFmtId="0" fontId="26" fillId="3" borderId="0" xfId="3" applyFont="1" applyBorder="1" applyAlignment="1">
      <alignment horizontal="center" vertical="center" wrapText="1"/>
    </xf>
    <xf numFmtId="0" fontId="10" fillId="0" borderId="0" xfId="0" applyFont="1" applyFill="1" applyAlignment="1">
      <alignment shrinkToFit="1"/>
    </xf>
    <xf numFmtId="0" fontId="9" fillId="3" borderId="0" xfId="3" applyBorder="1" applyAlignment="1">
      <alignment horizontal="center" vertical="center" shrinkToFit="1"/>
    </xf>
    <xf numFmtId="0" fontId="0" fillId="0" borderId="0" xfId="0" applyAlignment="1">
      <alignment shrinkToFit="1"/>
    </xf>
    <xf numFmtId="9" fontId="8" fillId="2" borderId="2" xfId="2" applyNumberFormat="1" applyBorder="1"/>
    <xf numFmtId="0" fontId="24" fillId="5" borderId="2" xfId="0" applyFont="1" applyFill="1" applyBorder="1" applyAlignment="1">
      <alignment vertical="center" wrapText="1"/>
    </xf>
    <xf numFmtId="0" fontId="27" fillId="5" borderId="2" xfId="0" applyFont="1" applyFill="1" applyBorder="1" applyAlignment="1">
      <alignment horizontal="center" vertical="center" wrapText="1"/>
    </xf>
    <xf numFmtId="14" fontId="22" fillId="5" borderId="1" xfId="0" applyNumberFormat="1" applyFont="1" applyFill="1" applyBorder="1" applyAlignment="1">
      <alignment horizontal="center" vertical="center" wrapText="1"/>
    </xf>
    <xf numFmtId="0" fontId="22" fillId="5" borderId="8" xfId="0" applyNumberFormat="1" applyFont="1" applyFill="1" applyBorder="1" applyAlignment="1">
      <alignment horizontal="center" vertical="center" wrapText="1"/>
    </xf>
    <xf numFmtId="0" fontId="22" fillId="5" borderId="2" xfId="0" applyNumberFormat="1" applyFont="1" applyFill="1" applyBorder="1" applyAlignment="1">
      <alignment horizontal="center" vertical="center" wrapText="1"/>
    </xf>
    <xf numFmtId="0" fontId="28" fillId="5" borderId="2" xfId="0" applyNumberFormat="1" applyFont="1" applyFill="1" applyBorder="1" applyAlignment="1">
      <alignment horizontal="center" vertical="center" wrapText="1"/>
    </xf>
    <xf numFmtId="0" fontId="22" fillId="5" borderId="7" xfId="0" applyNumberFormat="1" applyFont="1" applyFill="1" applyBorder="1" applyAlignment="1">
      <alignment horizontal="center" vertical="center" wrapText="1"/>
    </xf>
    <xf numFmtId="0" fontId="22" fillId="5" borderId="2" xfId="0" applyFont="1" applyFill="1" applyBorder="1" applyAlignment="1">
      <alignment horizontal="center" vertical="center" wrapText="1"/>
    </xf>
    <xf numFmtId="9" fontId="22" fillId="5" borderId="2" xfId="1" applyFont="1" applyFill="1" applyBorder="1" applyAlignment="1">
      <alignment horizontal="center" vertical="center" wrapText="1"/>
    </xf>
    <xf numFmtId="9" fontId="14" fillId="5" borderId="2" xfId="1" applyFont="1" applyFill="1" applyBorder="1" applyAlignment="1">
      <alignment horizontal="center" vertical="center" wrapText="1"/>
    </xf>
    <xf numFmtId="0" fontId="0" fillId="0" borderId="0" xfId="0" applyAlignment="1">
      <alignment wrapText="1"/>
    </xf>
    <xf numFmtId="0" fontId="12" fillId="11" borderId="0" xfId="0" applyFont="1" applyFill="1" applyBorder="1" applyAlignment="1">
      <alignment vertical="center" wrapText="1"/>
    </xf>
    <xf numFmtId="49" fontId="30" fillId="11" borderId="15" xfId="0" applyNumberFormat="1" applyFont="1" applyFill="1" applyBorder="1" applyAlignment="1" applyProtection="1">
      <alignment horizontal="left" wrapText="1"/>
      <protection locked="0"/>
    </xf>
    <xf numFmtId="0" fontId="6" fillId="11" borderId="10" xfId="7" applyNumberFormat="1" applyFont="1" applyFill="1" applyBorder="1" applyAlignment="1">
      <alignment horizontal="center" vertical="center" wrapText="1"/>
    </xf>
    <xf numFmtId="14" fontId="22" fillId="11" borderId="14" xfId="0" applyNumberFormat="1" applyFont="1" applyFill="1" applyBorder="1" applyAlignment="1">
      <alignment horizontal="center" vertical="center" wrapText="1"/>
    </xf>
    <xf numFmtId="14" fontId="22" fillId="11" borderId="1" xfId="0" applyNumberFormat="1" applyFont="1" applyFill="1" applyBorder="1" applyAlignment="1">
      <alignment horizontal="center" vertical="center" wrapText="1"/>
    </xf>
    <xf numFmtId="0" fontId="8" fillId="11" borderId="1" xfId="2" applyFill="1" applyBorder="1"/>
    <xf numFmtId="0" fontId="8" fillId="11" borderId="2" xfId="2" applyFill="1" applyBorder="1"/>
    <xf numFmtId="0" fontId="8" fillId="11" borderId="2" xfId="2" applyNumberFormat="1" applyFill="1" applyBorder="1"/>
    <xf numFmtId="0" fontId="0" fillId="11" borderId="0" xfId="0" applyFill="1"/>
    <xf numFmtId="0" fontId="31" fillId="0" borderId="0" xfId="0" applyFont="1" applyAlignment="1">
      <alignment wrapText="1"/>
    </xf>
    <xf numFmtId="0" fontId="32" fillId="2" borderId="0" xfId="2" applyFont="1" applyAlignment="1">
      <alignment wrapText="1"/>
    </xf>
    <xf numFmtId="0" fontId="33" fillId="12" borderId="16" xfId="8" applyFont="1" applyAlignment="1">
      <alignment wrapText="1"/>
    </xf>
    <xf numFmtId="0" fontId="0" fillId="13" borderId="0" xfId="0" applyFill="1"/>
    <xf numFmtId="0" fontId="39" fillId="0" borderId="0" xfId="9" applyFont="1"/>
    <xf numFmtId="0" fontId="41" fillId="0" borderId="9" xfId="11" applyFont="1" applyBorder="1"/>
    <xf numFmtId="0" fontId="43" fillId="0" borderId="0" xfId="12" applyFont="1"/>
    <xf numFmtId="0" fontId="41" fillId="0" borderId="0" xfId="11" applyFont="1"/>
    <xf numFmtId="0" fontId="41" fillId="0" borderId="0" xfId="11" applyFont="1" applyBorder="1"/>
    <xf numFmtId="1" fontId="41" fillId="0" borderId="0" xfId="11" applyNumberFormat="1" applyFont="1" applyBorder="1"/>
    <xf numFmtId="0" fontId="41" fillId="0" borderId="0" xfId="11" applyFont="1" applyFill="1" applyBorder="1"/>
    <xf numFmtId="3" fontId="41" fillId="0" borderId="0" xfId="11" applyNumberFormat="1" applyFont="1" applyFill="1"/>
    <xf numFmtId="3" fontId="41" fillId="0" borderId="0" xfId="11" applyNumberFormat="1" applyFont="1"/>
    <xf numFmtId="0" fontId="42" fillId="0" borderId="0" xfId="12"/>
    <xf numFmtId="0" fontId="41" fillId="0" borderId="3" xfId="11" applyFont="1" applyBorder="1" applyAlignment="1">
      <alignment horizontal="center" wrapText="1"/>
    </xf>
    <xf numFmtId="0" fontId="41" fillId="0" borderId="4" xfId="11" applyFont="1" applyBorder="1" applyAlignment="1">
      <alignment horizontal="center" wrapText="1"/>
    </xf>
    <xf numFmtId="0" fontId="41" fillId="0" borderId="4" xfId="11" applyFont="1" applyBorder="1" applyAlignment="1">
      <alignment wrapText="1"/>
    </xf>
    <xf numFmtId="3" fontId="41" fillId="0" borderId="5" xfId="11" applyNumberFormat="1" applyFont="1" applyBorder="1"/>
    <xf numFmtId="0" fontId="41" fillId="0" borderId="14" xfId="11" applyFont="1" applyBorder="1"/>
    <xf numFmtId="0" fontId="41" fillId="0" borderId="15" xfId="11" applyFont="1" applyBorder="1"/>
    <xf numFmtId="3" fontId="41" fillId="0" borderId="15" xfId="11" applyNumberFormat="1" applyFont="1" applyBorder="1"/>
    <xf numFmtId="0" fontId="41" fillId="0" borderId="15" xfId="11" applyFont="1" applyBorder="1" applyAlignment="1">
      <alignment horizontal="center" wrapText="1"/>
    </xf>
    <xf numFmtId="0" fontId="41" fillId="0" borderId="13" xfId="11" applyFont="1" applyBorder="1"/>
    <xf numFmtId="3" fontId="41" fillId="0" borderId="0" xfId="11" applyNumberFormat="1" applyFont="1" applyBorder="1"/>
    <xf numFmtId="0" fontId="41" fillId="0" borderId="8" xfId="11" applyFont="1" applyBorder="1"/>
    <xf numFmtId="1" fontId="41" fillId="0" borderId="0" xfId="11" applyNumberFormat="1" applyFont="1"/>
    <xf numFmtId="2" fontId="41" fillId="0" borderId="0" xfId="11" applyNumberFormat="1" applyFont="1"/>
    <xf numFmtId="0" fontId="41" fillId="0" borderId="10" xfId="11" applyFont="1" applyBorder="1"/>
    <xf numFmtId="0" fontId="41" fillId="0" borderId="11" xfId="11" applyFont="1" applyBorder="1"/>
    <xf numFmtId="3" fontId="41" fillId="0" borderId="11" xfId="11" applyNumberFormat="1" applyFont="1" applyBorder="1"/>
    <xf numFmtId="0" fontId="41" fillId="0" borderId="12" xfId="11" applyFont="1" applyBorder="1"/>
    <xf numFmtId="3" fontId="41" fillId="0" borderId="20" xfId="11" applyNumberFormat="1" applyFont="1" applyFill="1" applyBorder="1"/>
    <xf numFmtId="0" fontId="8" fillId="2" borderId="2" xfId="2" applyBorder="1" applyAlignment="1">
      <alignment wrapText="1"/>
    </xf>
    <xf numFmtId="0" fontId="8" fillId="2" borderId="2" xfId="2" applyNumberFormat="1" applyBorder="1" applyAlignment="1">
      <alignment wrapText="1"/>
    </xf>
    <xf numFmtId="1" fontId="8" fillId="2" borderId="2" xfId="2" applyNumberFormat="1" applyBorder="1"/>
    <xf numFmtId="1" fontId="8" fillId="2" borderId="2" xfId="5" applyNumberFormat="1" applyFont="1" applyFill="1" applyBorder="1"/>
    <xf numFmtId="0" fontId="55" fillId="0" borderId="0" xfId="10" applyFont="1"/>
    <xf numFmtId="0" fontId="56" fillId="0" borderId="0" xfId="9" applyFont="1"/>
    <xf numFmtId="3" fontId="55" fillId="0" borderId="0" xfId="10" applyNumberFormat="1" applyFont="1"/>
    <xf numFmtId="3" fontId="39" fillId="0" borderId="0" xfId="9" applyNumberFormat="1" applyFont="1" applyFill="1"/>
    <xf numFmtId="3" fontId="39" fillId="0" borderId="11" xfId="9" applyNumberFormat="1" applyFont="1" applyFill="1" applyBorder="1"/>
    <xf numFmtId="3" fontId="56" fillId="0" borderId="0" xfId="9" applyNumberFormat="1" applyFont="1" applyFill="1"/>
    <xf numFmtId="0" fontId="57" fillId="20" borderId="0" xfId="10" applyFont="1" applyFill="1"/>
    <xf numFmtId="3" fontId="57" fillId="20" borderId="0" xfId="10" applyNumberFormat="1" applyFont="1" applyFill="1" applyBorder="1"/>
    <xf numFmtId="0" fontId="55" fillId="0" borderId="0" xfId="10" applyFont="1" applyBorder="1"/>
    <xf numFmtId="0" fontId="55" fillId="0" borderId="0" xfId="10" applyFont="1" applyAlignment="1">
      <alignment wrapText="1"/>
    </xf>
    <xf numFmtId="0" fontId="57" fillId="21" borderId="41" xfId="10" applyFont="1" applyFill="1" applyBorder="1"/>
    <xf numFmtId="0" fontId="55" fillId="0" borderId="42" xfId="10" applyFont="1" applyFill="1" applyBorder="1" applyAlignment="1">
      <alignment wrapText="1"/>
    </xf>
    <xf numFmtId="0" fontId="55" fillId="0" borderId="42" xfId="10" applyFont="1" applyBorder="1"/>
    <xf numFmtId="0" fontId="55" fillId="0" borderId="43" xfId="10" applyFont="1" applyBorder="1"/>
    <xf numFmtId="0" fontId="55" fillId="0" borderId="44" xfId="10" applyFont="1" applyBorder="1" applyAlignment="1">
      <alignment wrapText="1"/>
    </xf>
    <xf numFmtId="0" fontId="57" fillId="0" borderId="45" xfId="10" applyFont="1" applyBorder="1" applyAlignment="1">
      <alignment wrapText="1"/>
    </xf>
    <xf numFmtId="0" fontId="57" fillId="0" borderId="45" xfId="10" applyFont="1" applyBorder="1"/>
    <xf numFmtId="0" fontId="57" fillId="0" borderId="46" xfId="10" applyFont="1" applyBorder="1"/>
    <xf numFmtId="0" fontId="55" fillId="0" borderId="47" xfId="10" applyFont="1" applyBorder="1" applyAlignment="1">
      <alignment wrapText="1"/>
    </xf>
    <xf numFmtId="0" fontId="55" fillId="0" borderId="48" xfId="10" applyFont="1" applyFill="1" applyBorder="1" applyAlignment="1">
      <alignment wrapText="1"/>
    </xf>
    <xf numFmtId="3" fontId="55" fillId="0" borderId="48" xfId="10" applyNumberFormat="1" applyFont="1" applyFill="1" applyBorder="1"/>
    <xf numFmtId="3" fontId="55" fillId="0" borderId="48" xfId="10" applyNumberFormat="1" applyFont="1" applyBorder="1"/>
    <xf numFmtId="3" fontId="55" fillId="0" borderId="49" xfId="10" applyNumberFormat="1" applyFont="1" applyBorder="1"/>
    <xf numFmtId="164" fontId="55" fillId="0" borderId="48" xfId="10" applyNumberFormat="1" applyFont="1" applyFill="1" applyBorder="1" applyAlignment="1">
      <alignment wrapText="1"/>
    </xf>
    <xf numFmtId="0" fontId="58" fillId="0" borderId="0" xfId="10" applyFont="1"/>
    <xf numFmtId="0" fontId="58" fillId="0" borderId="47" xfId="10" applyFont="1" applyFill="1" applyBorder="1" applyAlignment="1">
      <alignment wrapText="1"/>
    </xf>
    <xf numFmtId="164" fontId="58" fillId="0" borderId="48" xfId="10" applyNumberFormat="1" applyFont="1" applyBorder="1" applyAlignment="1">
      <alignment wrapText="1"/>
    </xf>
    <xf numFmtId="0" fontId="58" fillId="0" borderId="48" xfId="10" applyFont="1" applyBorder="1" applyAlignment="1">
      <alignment wrapText="1"/>
    </xf>
    <xf numFmtId="3" fontId="58" fillId="0" borderId="48" xfId="10" applyNumberFormat="1" applyFont="1" applyBorder="1"/>
    <xf numFmtId="3" fontId="58" fillId="0" borderId="48" xfId="10" applyNumberFormat="1" applyFont="1" applyFill="1" applyBorder="1"/>
    <xf numFmtId="3" fontId="58" fillId="0" borderId="49" xfId="10" applyNumberFormat="1" applyFont="1" applyFill="1" applyBorder="1"/>
    <xf numFmtId="3" fontId="59" fillId="0" borderId="0" xfId="10" applyNumberFormat="1" applyFont="1"/>
    <xf numFmtId="0" fontId="59" fillId="0" borderId="0" xfId="10" applyFont="1"/>
    <xf numFmtId="0" fontId="58" fillId="0" borderId="47" xfId="10" applyFont="1" applyBorder="1" applyAlignment="1">
      <alignment wrapText="1"/>
    </xf>
    <xf numFmtId="3" fontId="58" fillId="0" borderId="49" xfId="10" applyNumberFormat="1" applyFont="1" applyBorder="1"/>
    <xf numFmtId="164" fontId="55" fillId="0" borderId="48" xfId="10" applyNumberFormat="1" applyFont="1" applyBorder="1" applyAlignment="1">
      <alignment wrapText="1"/>
    </xf>
    <xf numFmtId="0" fontId="55" fillId="0" borderId="48" xfId="10" applyFont="1" applyBorder="1" applyAlignment="1">
      <alignment wrapText="1"/>
    </xf>
    <xf numFmtId="3" fontId="55" fillId="0" borderId="48" xfId="10" applyNumberFormat="1" applyFont="1" applyBorder="1" applyAlignment="1">
      <alignment wrapText="1"/>
    </xf>
    <xf numFmtId="0" fontId="57" fillId="0" borderId="50" xfId="10" applyFont="1" applyBorder="1" applyAlignment="1">
      <alignment wrapText="1"/>
    </xf>
    <xf numFmtId="0" fontId="57" fillId="0" borderId="51" xfId="10" applyFont="1" applyBorder="1" applyAlignment="1">
      <alignment wrapText="1"/>
    </xf>
    <xf numFmtId="3" fontId="57" fillId="0" borderId="51" xfId="10" applyNumberFormat="1" applyFont="1" applyBorder="1"/>
    <xf numFmtId="3" fontId="57" fillId="0" borderId="52" xfId="10" applyNumberFormat="1" applyFont="1" applyFill="1" applyBorder="1"/>
    <xf numFmtId="0" fontId="57" fillId="0" borderId="0" xfId="10" applyFont="1"/>
    <xf numFmtId="0" fontId="55" fillId="0" borderId="0" xfId="10" applyFont="1" applyAlignment="1">
      <alignment vertical="top"/>
    </xf>
    <xf numFmtId="0" fontId="43" fillId="0" borderId="0" xfId="18" applyFont="1" applyAlignment="1">
      <alignment vertical="top"/>
    </xf>
    <xf numFmtId="4" fontId="55" fillId="0" borderId="0" xfId="10" applyNumberFormat="1" applyFont="1"/>
    <xf numFmtId="16" fontId="55" fillId="0" borderId="0" xfId="10" applyNumberFormat="1" applyFont="1"/>
    <xf numFmtId="0" fontId="55" fillId="0" borderId="0" xfId="10" applyNumberFormat="1" applyFont="1"/>
    <xf numFmtId="0" fontId="55" fillId="0" borderId="0" xfId="10" applyFont="1" applyAlignment="1"/>
    <xf numFmtId="0" fontId="43" fillId="0" borderId="0" xfId="12" applyFont="1" applyAlignment="1">
      <alignment vertical="top"/>
    </xf>
    <xf numFmtId="0" fontId="55" fillId="0" borderId="0" xfId="10" applyNumberFormat="1" applyFont="1" applyAlignment="1">
      <alignment vertical="top"/>
    </xf>
    <xf numFmtId="0" fontId="55" fillId="0" borderId="0" xfId="10" applyFont="1" applyFill="1" applyAlignment="1">
      <alignment wrapText="1"/>
    </xf>
    <xf numFmtId="0" fontId="3" fillId="0" borderId="0" xfId="10" applyFont="1" applyAlignment="1">
      <alignment vertical="top"/>
    </xf>
    <xf numFmtId="0" fontId="58" fillId="0" borderId="0" xfId="18" applyFont="1"/>
    <xf numFmtId="0" fontId="61" fillId="0" borderId="0" xfId="18" applyFont="1"/>
    <xf numFmtId="0" fontId="57" fillId="21" borderId="53" xfId="10" applyFont="1" applyFill="1" applyBorder="1"/>
    <xf numFmtId="0" fontId="55" fillId="0" borderId="54" xfId="10" applyFont="1" applyFill="1" applyBorder="1" applyAlignment="1">
      <alignment wrapText="1"/>
    </xf>
    <xf numFmtId="0" fontId="55" fillId="0" borderId="54" xfId="10" applyFont="1" applyBorder="1"/>
    <xf numFmtId="0" fontId="55" fillId="0" borderId="55" xfId="10" applyFont="1" applyBorder="1"/>
    <xf numFmtId="0" fontId="57" fillId="0" borderId="48" xfId="10" applyFont="1" applyBorder="1" applyAlignment="1">
      <alignment wrapText="1"/>
    </xf>
    <xf numFmtId="0" fontId="57" fillId="0" borderId="48" xfId="10" applyFont="1" applyBorder="1"/>
    <xf numFmtId="0" fontId="57" fillId="0" borderId="49" xfId="10" applyFont="1" applyBorder="1"/>
    <xf numFmtId="0" fontId="58" fillId="0" borderId="48" xfId="10" applyFont="1" applyBorder="1"/>
    <xf numFmtId="0" fontId="55" fillId="0" borderId="47" xfId="10" applyFont="1" applyFill="1" applyBorder="1" applyAlignment="1">
      <alignment wrapText="1"/>
    </xf>
    <xf numFmtId="3" fontId="55" fillId="0" borderId="49" xfId="10" applyNumberFormat="1" applyFont="1" applyFill="1" applyBorder="1"/>
    <xf numFmtId="0" fontId="57" fillId="0" borderId="48" xfId="10" applyFont="1" applyBorder="1" applyAlignment="1"/>
    <xf numFmtId="3" fontId="57" fillId="0" borderId="48" xfId="10" applyNumberFormat="1" applyFont="1" applyBorder="1" applyAlignment="1">
      <alignment horizontal="center" wrapText="1"/>
    </xf>
    <xf numFmtId="0" fontId="57" fillId="0" borderId="0" xfId="10" applyFont="1" applyAlignment="1">
      <alignment horizontal="right"/>
    </xf>
    <xf numFmtId="0" fontId="58" fillId="0" borderId="48" xfId="10" applyFont="1" applyFill="1" applyBorder="1" applyAlignment="1">
      <alignment wrapText="1"/>
    </xf>
    <xf numFmtId="4" fontId="59" fillId="0" borderId="0" xfId="10" applyNumberFormat="1" applyFont="1"/>
    <xf numFmtId="3" fontId="55" fillId="0" borderId="56" xfId="10" applyNumberFormat="1" applyFont="1" applyBorder="1"/>
    <xf numFmtId="3" fontId="58" fillId="0" borderId="45" xfId="10" applyNumberFormat="1" applyFont="1" applyBorder="1"/>
    <xf numFmtId="0" fontId="62" fillId="22" borderId="3" xfId="9" applyFont="1" applyFill="1" applyBorder="1" applyAlignment="1">
      <alignment vertical="center" wrapText="1"/>
    </xf>
    <xf numFmtId="0" fontId="62" fillId="22" borderId="4" xfId="9" applyFont="1" applyFill="1" applyBorder="1" applyAlignment="1">
      <alignment vertical="center" wrapText="1"/>
    </xf>
    <xf numFmtId="0" fontId="62" fillId="22" borderId="5" xfId="9" applyFont="1" applyFill="1" applyBorder="1" applyAlignment="1">
      <alignment vertical="center" wrapText="1"/>
    </xf>
    <xf numFmtId="0" fontId="55" fillId="0" borderId="0" xfId="10" applyFont="1" applyBorder="1" applyAlignment="1">
      <alignment wrapText="1"/>
    </xf>
    <xf numFmtId="0" fontId="63" fillId="0" borderId="0" xfId="9" applyFont="1" applyBorder="1" applyAlignment="1">
      <alignment vertical="center"/>
    </xf>
    <xf numFmtId="0" fontId="63" fillId="0" borderId="9" xfId="9" applyFont="1" applyBorder="1" applyAlignment="1">
      <alignment vertical="center"/>
    </xf>
    <xf numFmtId="164" fontId="63" fillId="0" borderId="8" xfId="9" applyNumberFormat="1" applyFont="1" applyFill="1" applyBorder="1" applyAlignment="1">
      <alignment horizontal="center" vertical="center"/>
    </xf>
    <xf numFmtId="0" fontId="65" fillId="0" borderId="0" xfId="9" applyFont="1" applyAlignment="1">
      <alignment wrapText="1"/>
    </xf>
    <xf numFmtId="164" fontId="63" fillId="0" borderId="8" xfId="9" applyNumberFormat="1" applyFont="1" applyBorder="1" applyAlignment="1">
      <alignment horizontal="center" vertical="center"/>
    </xf>
    <xf numFmtId="0" fontId="3" fillId="0" borderId="0" xfId="10" applyFont="1"/>
    <xf numFmtId="3" fontId="55" fillId="0" borderId="0" xfId="10" applyNumberFormat="1" applyFont="1" applyBorder="1"/>
    <xf numFmtId="0" fontId="55" fillId="0" borderId="42" xfId="10" applyFont="1" applyBorder="1" applyAlignment="1">
      <alignment wrapText="1"/>
    </xf>
    <xf numFmtId="3" fontId="55" fillId="0" borderId="42" xfId="10" applyNumberFormat="1" applyFont="1" applyBorder="1"/>
    <xf numFmtId="3" fontId="55" fillId="0" borderId="43" xfId="10" applyNumberFormat="1" applyFont="1" applyBorder="1"/>
    <xf numFmtId="0" fontId="55" fillId="0" borderId="57" xfId="10" applyFont="1" applyBorder="1" applyAlignment="1">
      <alignment wrapText="1"/>
    </xf>
    <xf numFmtId="3" fontId="55" fillId="0" borderId="58" xfId="10" applyNumberFormat="1" applyFont="1" applyBorder="1"/>
    <xf numFmtId="0" fontId="57" fillId="0" borderId="59" xfId="10" applyFont="1" applyBorder="1" applyAlignment="1">
      <alignment wrapText="1"/>
    </xf>
    <xf numFmtId="0" fontId="57" fillId="0" borderId="60" xfId="10" applyFont="1" applyBorder="1" applyAlignment="1">
      <alignment wrapText="1"/>
    </xf>
    <xf numFmtId="3" fontId="57" fillId="0" borderId="60" xfId="10" applyNumberFormat="1" applyFont="1" applyBorder="1"/>
    <xf numFmtId="3" fontId="57" fillId="0" borderId="61" xfId="10" applyNumberFormat="1" applyFont="1" applyFill="1" applyBorder="1"/>
    <xf numFmtId="164" fontId="55" fillId="0" borderId="0" xfId="10" applyNumberFormat="1" applyFont="1" applyBorder="1"/>
    <xf numFmtId="0" fontId="55" fillId="0" borderId="0" xfId="10" applyFont="1" applyBorder="1" applyAlignment="1">
      <alignment vertical="top"/>
    </xf>
    <xf numFmtId="0" fontId="55" fillId="0" borderId="0" xfId="10" applyFont="1" applyBorder="1" applyAlignment="1">
      <alignment vertical="top" wrapText="1"/>
    </xf>
    <xf numFmtId="0" fontId="62" fillId="22" borderId="10" xfId="9" applyFont="1" applyFill="1" applyBorder="1" applyAlignment="1">
      <alignment vertical="center"/>
    </xf>
    <xf numFmtId="0" fontId="62" fillId="22" borderId="11" xfId="9" applyFont="1" applyFill="1" applyBorder="1" applyAlignment="1">
      <alignment vertical="center"/>
    </xf>
    <xf numFmtId="0" fontId="62" fillId="22" borderId="12" xfId="9" applyFont="1" applyFill="1" applyBorder="1" applyAlignment="1">
      <alignment horizontal="center" vertical="center"/>
    </xf>
    <xf numFmtId="0" fontId="55" fillId="0" borderId="0" xfId="10" applyFont="1" applyFill="1" applyBorder="1"/>
    <xf numFmtId="164" fontId="55" fillId="0" borderId="0" xfId="10" applyNumberFormat="1" applyFont="1" applyFill="1" applyBorder="1"/>
    <xf numFmtId="3" fontId="55" fillId="0" borderId="0" xfId="10" applyNumberFormat="1" applyFont="1" applyFill="1"/>
    <xf numFmtId="0" fontId="55" fillId="0" borderId="0" xfId="10" applyFont="1" applyFill="1"/>
    <xf numFmtId="3" fontId="58" fillId="0" borderId="0" xfId="10" applyNumberFormat="1" applyFont="1" applyFill="1"/>
    <xf numFmtId="0" fontId="55" fillId="0" borderId="3" xfId="10" applyFont="1" applyBorder="1"/>
    <xf numFmtId="0" fontId="55" fillId="0" borderId="4" xfId="10" applyFont="1" applyBorder="1" applyAlignment="1">
      <alignment horizontal="right"/>
    </xf>
    <xf numFmtId="0" fontId="55" fillId="0" borderId="4" xfId="10" applyFont="1" applyBorder="1" applyAlignment="1">
      <alignment horizontal="right" wrapText="1"/>
    </xf>
    <xf numFmtId="0" fontId="55" fillId="0" borderId="5" xfId="10" applyFont="1" applyBorder="1" applyAlignment="1">
      <alignment horizontal="right"/>
    </xf>
    <xf numFmtId="0" fontId="55" fillId="0" borderId="9" xfId="10" applyFont="1" applyBorder="1"/>
    <xf numFmtId="1" fontId="55" fillId="0" borderId="0" xfId="10" applyNumberFormat="1" applyFont="1" applyBorder="1" applyAlignment="1">
      <alignment horizontal="right"/>
    </xf>
    <xf numFmtId="1" fontId="55" fillId="0" borderId="8" xfId="10" applyNumberFormat="1" applyFont="1" applyBorder="1" applyAlignment="1">
      <alignment horizontal="right"/>
    </xf>
    <xf numFmtId="0" fontId="55" fillId="11" borderId="9" xfId="10" applyFont="1" applyFill="1" applyBorder="1"/>
    <xf numFmtId="1" fontId="55" fillId="11" borderId="0" xfId="10" applyNumberFormat="1" applyFont="1" applyFill="1" applyBorder="1" applyAlignment="1">
      <alignment horizontal="right"/>
    </xf>
    <xf numFmtId="1" fontId="55" fillId="11" borderId="8" xfId="10" applyNumberFormat="1" applyFont="1" applyFill="1" applyBorder="1" applyAlignment="1">
      <alignment horizontal="right"/>
    </xf>
    <xf numFmtId="0" fontId="55" fillId="0" borderId="59" xfId="10" applyFont="1" applyBorder="1" applyAlignment="1">
      <alignment wrapText="1"/>
    </xf>
    <xf numFmtId="0" fontId="55" fillId="0" borderId="60" xfId="10" applyFont="1" applyBorder="1" applyAlignment="1">
      <alignment wrapText="1"/>
    </xf>
    <xf numFmtId="3" fontId="55" fillId="0" borderId="60" xfId="10" applyNumberFormat="1" applyFont="1" applyBorder="1"/>
    <xf numFmtId="0" fontId="43" fillId="0" borderId="0" xfId="18" applyFont="1"/>
    <xf numFmtId="3" fontId="55" fillId="11" borderId="9" xfId="10" applyNumberFormat="1" applyFont="1" applyFill="1" applyBorder="1"/>
    <xf numFmtId="0" fontId="60" fillId="0" borderId="0" xfId="18"/>
    <xf numFmtId="0" fontId="55" fillId="0" borderId="10" xfId="10" applyFont="1" applyBorder="1"/>
    <xf numFmtId="1" fontId="55" fillId="0" borderId="11" xfId="10" applyNumberFormat="1" applyFont="1" applyBorder="1" applyAlignment="1">
      <alignment horizontal="right"/>
    </xf>
    <xf numFmtId="1" fontId="55" fillId="0" borderId="12" xfId="10" applyNumberFormat="1" applyFont="1" applyBorder="1" applyAlignment="1">
      <alignment horizontal="right"/>
    </xf>
    <xf numFmtId="0" fontId="57" fillId="21" borderId="41" xfId="10" applyFont="1" applyFill="1" applyBorder="1" applyAlignment="1">
      <alignment vertical="top"/>
    </xf>
    <xf numFmtId="0" fontId="65" fillId="0" borderId="42" xfId="9" applyFont="1" applyBorder="1" applyAlignment="1">
      <alignment horizontal="left" vertical="top" wrapText="1"/>
    </xf>
    <xf numFmtId="0" fontId="65" fillId="0" borderId="43" xfId="9" applyFont="1" applyBorder="1" applyAlignment="1">
      <alignment horizontal="left" vertical="top" wrapText="1"/>
    </xf>
    <xf numFmtId="0" fontId="65" fillId="0" borderId="57" xfId="9" applyFont="1" applyBorder="1"/>
    <xf numFmtId="0" fontId="65" fillId="0" borderId="59" xfId="9" applyFont="1" applyBorder="1"/>
    <xf numFmtId="3" fontId="65" fillId="0" borderId="60" xfId="9" applyNumberFormat="1" applyFont="1" applyBorder="1"/>
    <xf numFmtId="3" fontId="57" fillId="20" borderId="61" xfId="10" applyNumberFormat="1" applyFont="1" applyFill="1" applyBorder="1"/>
    <xf numFmtId="0" fontId="65" fillId="0" borderId="0" xfId="9" applyFont="1"/>
    <xf numFmtId="3" fontId="65" fillId="0" borderId="0" xfId="9" applyNumberFormat="1" applyFont="1"/>
    <xf numFmtId="0" fontId="66" fillId="0" borderId="0" xfId="9" applyFont="1"/>
    <xf numFmtId="0" fontId="57" fillId="0" borderId="0" xfId="10" applyFont="1" applyAlignment="1">
      <alignment wrapText="1"/>
    </xf>
    <xf numFmtId="0" fontId="58" fillId="0" borderId="0" xfId="11" applyFont="1" applyBorder="1"/>
    <xf numFmtId="0" fontId="61" fillId="0" borderId="0" xfId="12" applyFont="1"/>
    <xf numFmtId="9" fontId="65" fillId="0" borderId="0" xfId="13" applyNumberFormat="1" applyFont="1"/>
    <xf numFmtId="0" fontId="65" fillId="0" borderId="14" xfId="9" applyFont="1" applyBorder="1"/>
    <xf numFmtId="3" fontId="55" fillId="0" borderId="15" xfId="10" applyNumberFormat="1" applyFont="1" applyBorder="1"/>
    <xf numFmtId="3" fontId="55" fillId="0" borderId="13" xfId="10" applyNumberFormat="1" applyFont="1" applyBorder="1"/>
    <xf numFmtId="3" fontId="55" fillId="0" borderId="10" xfId="10" applyNumberFormat="1" applyFont="1" applyBorder="1"/>
    <xf numFmtId="3" fontId="55" fillId="0" borderId="11" xfId="10" applyNumberFormat="1" applyFont="1" applyBorder="1" applyAlignment="1">
      <alignment wrapText="1"/>
    </xf>
    <xf numFmtId="3" fontId="55" fillId="0" borderId="12" xfId="10" applyNumberFormat="1" applyFont="1" applyBorder="1"/>
    <xf numFmtId="3" fontId="55" fillId="0" borderId="14" xfId="10" applyNumberFormat="1" applyFont="1" applyBorder="1"/>
    <xf numFmtId="9" fontId="55" fillId="0" borderId="13" xfId="13" applyFont="1" applyBorder="1"/>
    <xf numFmtId="3" fontId="55" fillId="0" borderId="9" xfId="10" applyNumberFormat="1" applyFont="1" applyBorder="1"/>
    <xf numFmtId="9" fontId="55" fillId="0" borderId="8" xfId="13" applyFont="1" applyBorder="1"/>
    <xf numFmtId="3" fontId="55" fillId="0" borderId="11" xfId="10" applyNumberFormat="1" applyFont="1" applyBorder="1"/>
    <xf numFmtId="9" fontId="55" fillId="0" borderId="12" xfId="13" applyFont="1" applyBorder="1"/>
    <xf numFmtId="9" fontId="65" fillId="0" borderId="0" xfId="9" applyNumberFormat="1" applyFont="1"/>
    <xf numFmtId="0" fontId="55" fillId="0" borderId="0" xfId="19" applyFont="1"/>
    <xf numFmtId="0" fontId="68" fillId="0" borderId="42" xfId="20" applyFont="1" applyFill="1" applyBorder="1" applyAlignment="1">
      <alignment wrapText="1"/>
    </xf>
    <xf numFmtId="0" fontId="68" fillId="0" borderId="42" xfId="20" applyFont="1" applyFill="1" applyBorder="1"/>
    <xf numFmtId="0" fontId="69" fillId="0" borderId="42" xfId="20" applyFont="1" applyBorder="1" applyAlignment="1">
      <alignment wrapText="1"/>
    </xf>
    <xf numFmtId="0" fontId="57" fillId="0" borderId="42" xfId="20" applyFont="1" applyFill="1" applyBorder="1" applyAlignment="1">
      <alignment horizontal="left" wrapText="1"/>
    </xf>
    <xf numFmtId="0" fontId="57" fillId="0" borderId="43" xfId="20" applyFont="1" applyFill="1" applyBorder="1" applyAlignment="1">
      <alignment horizontal="left" wrapText="1"/>
    </xf>
    <xf numFmtId="0" fontId="57" fillId="0" borderId="0" xfId="20" applyFont="1" applyFill="1" applyBorder="1" applyAlignment="1">
      <alignment horizontal="left" wrapText="1"/>
    </xf>
    <xf numFmtId="0" fontId="69" fillId="0" borderId="0" xfId="20" applyFont="1"/>
    <xf numFmtId="0" fontId="55" fillId="0" borderId="57" xfId="10" applyFont="1" applyFill="1" applyBorder="1" applyAlignment="1">
      <alignment wrapText="1"/>
    </xf>
    <xf numFmtId="172" fontId="65" fillId="0" borderId="0" xfId="21" applyNumberFormat="1" applyFont="1" applyFill="1" applyBorder="1" applyAlignment="1">
      <alignment wrapText="1"/>
    </xf>
    <xf numFmtId="3" fontId="55" fillId="0" borderId="0" xfId="20" applyNumberFormat="1" applyFont="1" applyFill="1" applyBorder="1"/>
    <xf numFmtId="0" fontId="55" fillId="0" borderId="0" xfId="20" applyFont="1" applyBorder="1"/>
    <xf numFmtId="0" fontId="65" fillId="0" borderId="0" xfId="10" applyFont="1" applyBorder="1" applyAlignment="1">
      <alignment horizontal="left" wrapText="1"/>
    </xf>
    <xf numFmtId="0" fontId="65" fillId="0" borderId="0" xfId="10" applyFont="1" applyBorder="1" applyAlignment="1">
      <alignment horizontal="left"/>
    </xf>
    <xf numFmtId="0" fontId="69" fillId="0" borderId="0" xfId="20" applyFont="1" applyAlignment="1">
      <alignment vertical="top"/>
    </xf>
    <xf numFmtId="0" fontId="55" fillId="0" borderId="57" xfId="20" applyFont="1" applyFill="1" applyBorder="1" applyAlignment="1">
      <alignment wrapText="1"/>
    </xf>
    <xf numFmtId="3" fontId="55" fillId="0" borderId="0" xfId="20" applyNumberFormat="1" applyFont="1" applyFill="1" applyBorder="1" applyAlignment="1">
      <alignment wrapText="1"/>
    </xf>
    <xf numFmtId="3" fontId="55" fillId="0" borderId="0" xfId="20" applyNumberFormat="1" applyFont="1" applyBorder="1" applyAlignment="1">
      <alignment wrapText="1"/>
    </xf>
    <xf numFmtId="2" fontId="55" fillId="0" borderId="0" xfId="20" applyNumberFormat="1" applyFont="1" applyBorder="1" applyAlignment="1">
      <alignment wrapText="1"/>
    </xf>
    <xf numFmtId="2" fontId="55" fillId="0" borderId="0" xfId="20" applyNumberFormat="1" applyFont="1" applyFill="1" applyBorder="1" applyAlignment="1">
      <alignment wrapText="1"/>
    </xf>
    <xf numFmtId="0" fontId="55" fillId="0" borderId="0" xfId="20" applyFont="1" applyBorder="1" applyAlignment="1">
      <alignment horizontal="left" vertical="center" wrapText="1"/>
    </xf>
    <xf numFmtId="0" fontId="65" fillId="0" borderId="57" xfId="20" applyFont="1" applyFill="1" applyBorder="1" applyAlignment="1">
      <alignment wrapText="1"/>
    </xf>
    <xf numFmtId="0" fontId="57" fillId="0" borderId="59" xfId="20" applyFont="1" applyFill="1" applyBorder="1" applyAlignment="1">
      <alignment wrapText="1"/>
    </xf>
    <xf numFmtId="172" fontId="57" fillId="20" borderId="60" xfId="21" applyNumberFormat="1" applyFont="1" applyFill="1" applyBorder="1" applyAlignment="1">
      <alignment wrapText="1"/>
    </xf>
    <xf numFmtId="0" fontId="55" fillId="0" borderId="60" xfId="20" applyFont="1" applyFill="1" applyBorder="1"/>
    <xf numFmtId="173" fontId="55" fillId="0" borderId="60" xfId="21" applyNumberFormat="1" applyFont="1" applyBorder="1"/>
    <xf numFmtId="0" fontId="55" fillId="0" borderId="60" xfId="20" applyFont="1" applyBorder="1"/>
    <xf numFmtId="0" fontId="55" fillId="0" borderId="60" xfId="20" applyFont="1" applyBorder="1" applyAlignment="1">
      <alignment horizontal="left"/>
    </xf>
    <xf numFmtId="0" fontId="55" fillId="0" borderId="61" xfId="20" applyFont="1" applyBorder="1" applyAlignment="1">
      <alignment horizontal="left"/>
    </xf>
    <xf numFmtId="0" fontId="55" fillId="0" borderId="0" xfId="20" applyFont="1" applyBorder="1" applyAlignment="1">
      <alignment horizontal="left"/>
    </xf>
    <xf numFmtId="168" fontId="69" fillId="0" borderId="0" xfId="20" applyNumberFormat="1" applyFont="1"/>
    <xf numFmtId="0" fontId="3" fillId="0" borderId="0" xfId="20" applyFont="1"/>
    <xf numFmtId="0" fontId="69" fillId="0" borderId="0" xfId="20" applyFont="1" applyFill="1"/>
    <xf numFmtId="0" fontId="55" fillId="0" borderId="0" xfId="20" applyFont="1"/>
    <xf numFmtId="0" fontId="57" fillId="0" borderId="0" xfId="20" applyFont="1" applyFill="1"/>
    <xf numFmtId="0" fontId="55" fillId="0" borderId="0" xfId="20" applyFont="1" applyFill="1"/>
    <xf numFmtId="0" fontId="55" fillId="0" borderId="0" xfId="20" applyFont="1" applyAlignment="1">
      <alignment horizontal="right" vertical="top"/>
    </xf>
    <xf numFmtId="0" fontId="55" fillId="0" borderId="0" xfId="20" applyFont="1" applyAlignment="1">
      <alignment wrapText="1"/>
    </xf>
    <xf numFmtId="0" fontId="55" fillId="0" borderId="0" xfId="20" applyFont="1" applyAlignment="1">
      <alignment vertical="top"/>
    </xf>
    <xf numFmtId="0" fontId="61" fillId="0" borderId="0" xfId="18" applyFont="1" applyFill="1" applyAlignment="1">
      <alignment vertical="center"/>
    </xf>
    <xf numFmtId="0" fontId="61" fillId="0" borderId="0" xfId="18" applyFont="1" applyFill="1"/>
    <xf numFmtId="0" fontId="7" fillId="0" borderId="0" xfId="10"/>
    <xf numFmtId="0" fontId="37" fillId="0" borderId="0" xfId="10" applyFont="1" applyAlignment="1">
      <alignment wrapText="1"/>
    </xf>
    <xf numFmtId="0" fontId="7" fillId="0" borderId="0" xfId="10" applyAlignment="1">
      <alignment wrapText="1"/>
    </xf>
    <xf numFmtId="170" fontId="7" fillId="0" borderId="0" xfId="10" applyNumberFormat="1"/>
    <xf numFmtId="0" fontId="71" fillId="23" borderId="62" xfId="22" applyFont="1" applyFill="1" applyBorder="1" applyAlignment="1">
      <alignment vertical="center" wrapText="1"/>
    </xf>
    <xf numFmtId="0" fontId="71" fillId="23" borderId="63" xfId="22" applyFont="1" applyFill="1" applyBorder="1" applyAlignment="1">
      <alignment horizontal="center" vertical="center" wrapText="1"/>
    </xf>
    <xf numFmtId="0" fontId="71" fillId="24" borderId="64" xfId="22" applyFont="1" applyFill="1" applyBorder="1" applyAlignment="1">
      <alignment horizontal="center" vertical="center" wrapText="1"/>
    </xf>
    <xf numFmtId="0" fontId="7" fillId="0" borderId="3" xfId="10" applyBorder="1"/>
    <xf numFmtId="0" fontId="7" fillId="0" borderId="4" xfId="10" applyBorder="1"/>
    <xf numFmtId="0" fontId="7" fillId="0" borderId="5" xfId="10" applyBorder="1"/>
    <xf numFmtId="170" fontId="7" fillId="0" borderId="11" xfId="10" applyNumberFormat="1" applyBorder="1"/>
    <xf numFmtId="0" fontId="72" fillId="0" borderId="65" xfId="10" applyFont="1" applyBorder="1" applyAlignment="1">
      <alignment horizontal="left" vertical="center" wrapText="1"/>
    </xf>
    <xf numFmtId="3" fontId="72" fillId="0" borderId="66" xfId="10" applyNumberFormat="1" applyFont="1" applyBorder="1" applyAlignment="1">
      <alignment horizontal="center"/>
    </xf>
    <xf numFmtId="3" fontId="72" fillId="0" borderId="67" xfId="10" applyNumberFormat="1" applyFont="1" applyBorder="1" applyAlignment="1">
      <alignment horizontal="center"/>
    </xf>
    <xf numFmtId="0" fontId="7" fillId="0" borderId="9" xfId="10" applyBorder="1"/>
    <xf numFmtId="0" fontId="7" fillId="0" borderId="0" xfId="10" applyBorder="1"/>
    <xf numFmtId="0" fontId="42" fillId="0" borderId="0" xfId="12" applyBorder="1"/>
    <xf numFmtId="0" fontId="7" fillId="0" borderId="8" xfId="10" applyBorder="1"/>
    <xf numFmtId="170" fontId="37" fillId="0" borderId="0" xfId="10" applyNumberFormat="1" applyFont="1" applyFill="1"/>
    <xf numFmtId="0" fontId="72" fillId="25" borderId="65" xfId="10" applyFont="1" applyFill="1" applyBorder="1" applyAlignment="1">
      <alignment horizontal="left" vertical="center" wrapText="1"/>
    </xf>
    <xf numFmtId="174" fontId="72" fillId="0" borderId="67" xfId="10" applyNumberFormat="1" applyFont="1" applyBorder="1" applyAlignment="1">
      <alignment horizontal="center"/>
    </xf>
    <xf numFmtId="175" fontId="7" fillId="0" borderId="8" xfId="10" applyNumberFormat="1" applyBorder="1"/>
    <xf numFmtId="0" fontId="73" fillId="0" borderId="0" xfId="10" applyFont="1"/>
    <xf numFmtId="0" fontId="72" fillId="25" borderId="65" xfId="10" applyFont="1" applyFill="1" applyBorder="1" applyAlignment="1">
      <alignment horizontal="right" vertical="center" wrapText="1"/>
    </xf>
    <xf numFmtId="0" fontId="73" fillId="0" borderId="42" xfId="10" applyFont="1" applyBorder="1" applyAlignment="1">
      <alignment wrapText="1"/>
    </xf>
    <xf numFmtId="0" fontId="73" fillId="0" borderId="43" xfId="10" applyFont="1" applyBorder="1"/>
    <xf numFmtId="175" fontId="72" fillId="0" borderId="66" xfId="10" applyNumberFormat="1" applyFont="1" applyBorder="1" applyAlignment="1">
      <alignment horizontal="center"/>
    </xf>
    <xf numFmtId="175" fontId="72" fillId="0" borderId="67" xfId="10" applyNumberFormat="1" applyFont="1" applyBorder="1" applyAlignment="1">
      <alignment horizontal="center"/>
    </xf>
    <xf numFmtId="0" fontId="73" fillId="0" borderId="57" xfId="10" applyFont="1" applyBorder="1" applyAlignment="1">
      <alignment wrapText="1"/>
    </xf>
    <xf numFmtId="0" fontId="73" fillId="0" borderId="0" xfId="10" applyFont="1" applyBorder="1"/>
    <xf numFmtId="170" fontId="73" fillId="0" borderId="0" xfId="10" applyNumberFormat="1" applyFont="1" applyBorder="1"/>
    <xf numFmtId="170" fontId="73" fillId="0" borderId="58" xfId="10" applyNumberFormat="1" applyFont="1" applyBorder="1"/>
    <xf numFmtId="1" fontId="73" fillId="0" borderId="0" xfId="10" applyNumberFormat="1" applyFont="1" applyBorder="1"/>
    <xf numFmtId="0" fontId="72" fillId="0" borderId="68" xfId="10" applyFont="1" applyBorder="1" applyAlignment="1">
      <alignment horizontal="left" vertical="center" wrapText="1"/>
    </xf>
    <xf numFmtId="175" fontId="72" fillId="0" borderId="69" xfId="10" applyNumberFormat="1" applyFont="1" applyBorder="1" applyAlignment="1">
      <alignment horizontal="center"/>
    </xf>
    <xf numFmtId="175" fontId="72" fillId="0" borderId="70" xfId="10" applyNumberFormat="1" applyFont="1" applyBorder="1" applyAlignment="1">
      <alignment horizontal="center"/>
    </xf>
    <xf numFmtId="0" fontId="73" fillId="0" borderId="59" xfId="10" applyFont="1" applyBorder="1" applyAlignment="1">
      <alignment wrapText="1"/>
    </xf>
    <xf numFmtId="0" fontId="73" fillId="0" borderId="60" xfId="10" applyFont="1" applyBorder="1"/>
    <xf numFmtId="170" fontId="73" fillId="20" borderId="61" xfId="10" applyNumberFormat="1" applyFont="1" applyFill="1" applyBorder="1"/>
    <xf numFmtId="0" fontId="72" fillId="0" borderId="71" xfId="10" applyFont="1" applyBorder="1" applyAlignment="1">
      <alignment horizontal="left" vertical="center" wrapText="1"/>
    </xf>
    <xf numFmtId="175" fontId="72" fillId="0" borderId="72" xfId="10" applyNumberFormat="1" applyFont="1" applyBorder="1" applyAlignment="1">
      <alignment horizontal="center"/>
    </xf>
    <xf numFmtId="175" fontId="72" fillId="0" borderId="73" xfId="10" applyNumberFormat="1" applyFont="1" applyBorder="1" applyAlignment="1">
      <alignment horizontal="center"/>
    </xf>
    <xf numFmtId="0" fontId="73" fillId="0" borderId="0" xfId="10" applyFont="1" applyBorder="1" applyAlignment="1">
      <alignment wrapText="1"/>
    </xf>
    <xf numFmtId="170" fontId="73" fillId="0" borderId="0" xfId="10" applyNumberFormat="1" applyFont="1" applyFill="1" applyBorder="1"/>
    <xf numFmtId="176" fontId="74" fillId="19" borderId="65" xfId="23" applyNumberFormat="1" applyFont="1" applyBorder="1" applyAlignment="1">
      <alignment horizontal="left" vertical="center"/>
    </xf>
    <xf numFmtId="0" fontId="75" fillId="0" borderId="0" xfId="11" applyFont="1"/>
    <xf numFmtId="176" fontId="74" fillId="7" borderId="74" xfId="24" applyNumberFormat="1" applyFont="1" applyFill="1" applyBorder="1" applyAlignment="1">
      <alignment horizontal="left" vertical="center"/>
    </xf>
    <xf numFmtId="175" fontId="72" fillId="0" borderId="75" xfId="10" applyNumberFormat="1" applyFont="1" applyBorder="1" applyAlignment="1">
      <alignment horizontal="center"/>
    </xf>
    <xf numFmtId="175" fontId="72" fillId="0" borderId="76" xfId="10" applyNumberFormat="1" applyFont="1" applyBorder="1" applyAlignment="1">
      <alignment horizontal="center"/>
    </xf>
    <xf numFmtId="169" fontId="7" fillId="0" borderId="0" xfId="10" applyNumberFormat="1"/>
    <xf numFmtId="175" fontId="3" fillId="0" borderId="8" xfId="10" applyNumberFormat="1" applyFont="1" applyBorder="1"/>
    <xf numFmtId="0" fontId="7" fillId="0" borderId="0" xfId="10" applyAlignment="1">
      <alignment vertical="top"/>
    </xf>
    <xf numFmtId="0" fontId="73" fillId="0" borderId="0" xfId="10" applyFont="1" applyBorder="1" applyAlignment="1">
      <alignment horizontal="left" wrapText="1"/>
    </xf>
    <xf numFmtId="0" fontId="7" fillId="0" borderId="0" xfId="10" applyBorder="1" applyAlignment="1">
      <alignment vertical="top"/>
    </xf>
    <xf numFmtId="175" fontId="3" fillId="0" borderId="8" xfId="10" applyNumberFormat="1" applyFont="1" applyBorder="1" applyAlignment="1">
      <alignment vertical="top"/>
    </xf>
    <xf numFmtId="170" fontId="42" fillId="0" borderId="0" xfId="12" applyNumberFormat="1" applyFill="1" applyBorder="1"/>
    <xf numFmtId="175" fontId="7" fillId="0" borderId="0" xfId="10" applyNumberFormat="1"/>
    <xf numFmtId="0" fontId="76" fillId="0" borderId="0" xfId="10" applyFont="1"/>
    <xf numFmtId="170" fontId="7" fillId="0" borderId="8" xfId="10" applyNumberFormat="1" applyBorder="1"/>
    <xf numFmtId="0" fontId="73" fillId="26" borderId="2" xfId="10" applyFont="1" applyFill="1" applyBorder="1"/>
    <xf numFmtId="0" fontId="73" fillId="0" borderId="2" xfId="10" applyFont="1" applyBorder="1"/>
    <xf numFmtId="0" fontId="7" fillId="0" borderId="10" xfId="10" applyBorder="1"/>
    <xf numFmtId="0" fontId="7" fillId="0" borderId="11" xfId="10" applyBorder="1"/>
    <xf numFmtId="169" fontId="7" fillId="0" borderId="12" xfId="10" applyNumberFormat="1" applyBorder="1"/>
    <xf numFmtId="0" fontId="57" fillId="27" borderId="2" xfId="10" applyFont="1" applyFill="1" applyBorder="1"/>
    <xf numFmtId="0" fontId="57" fillId="27" borderId="2" xfId="10" applyFont="1" applyFill="1" applyBorder="1" applyAlignment="1">
      <alignment horizontal="right"/>
    </xf>
    <xf numFmtId="3" fontId="73" fillId="0" borderId="2" xfId="10" applyNumberFormat="1" applyFont="1" applyBorder="1"/>
    <xf numFmtId="4" fontId="73" fillId="26" borderId="2" xfId="10" applyNumberFormat="1" applyFont="1" applyFill="1" applyBorder="1"/>
    <xf numFmtId="170" fontId="73" fillId="0" borderId="2" xfId="10" applyNumberFormat="1" applyFont="1" applyBorder="1"/>
    <xf numFmtId="9" fontId="70" fillId="0" borderId="2" xfId="25" applyFont="1" applyBorder="1"/>
    <xf numFmtId="170" fontId="73" fillId="0" borderId="2" xfId="10" applyNumberFormat="1" applyFont="1" applyFill="1" applyBorder="1"/>
    <xf numFmtId="170" fontId="7" fillId="0" borderId="0" xfId="10" applyNumberFormat="1" applyFill="1" applyBorder="1"/>
    <xf numFmtId="170" fontId="37" fillId="0" borderId="0" xfId="10" applyNumberFormat="1" applyFont="1"/>
    <xf numFmtId="3" fontId="72" fillId="0" borderId="0" xfId="10" applyNumberFormat="1" applyFont="1" applyFill="1" applyBorder="1" applyAlignment="1">
      <alignment horizontal="center"/>
    </xf>
    <xf numFmtId="0" fontId="7" fillId="0" borderId="0" xfId="10" applyFill="1" applyBorder="1"/>
    <xf numFmtId="174" fontId="72" fillId="0" borderId="0" xfId="10" applyNumberFormat="1" applyFont="1" applyFill="1" applyBorder="1" applyAlignment="1">
      <alignment horizontal="center"/>
    </xf>
    <xf numFmtId="0" fontId="72" fillId="0" borderId="0" xfId="10" applyFont="1" applyFill="1" applyBorder="1" applyAlignment="1">
      <alignment horizontal="left" vertical="center" wrapText="1"/>
    </xf>
    <xf numFmtId="175" fontId="72" fillId="0" borderId="0" xfId="10" applyNumberFormat="1" applyFont="1" applyFill="1" applyBorder="1" applyAlignment="1">
      <alignment horizontal="center"/>
    </xf>
    <xf numFmtId="0" fontId="37" fillId="0" borderId="0" xfId="10" applyFont="1"/>
    <xf numFmtId="176" fontId="74" fillId="0" borderId="0" xfId="23" applyNumberFormat="1" applyFont="1" applyFill="1" applyBorder="1" applyAlignment="1">
      <alignment horizontal="left" vertical="center"/>
    </xf>
    <xf numFmtId="176" fontId="74" fillId="0" borderId="0" xfId="24" applyNumberFormat="1" applyFont="1" applyFill="1" applyBorder="1" applyAlignment="1">
      <alignment horizontal="left" vertical="center"/>
    </xf>
    <xf numFmtId="175" fontId="7" fillId="0" borderId="0" xfId="10" applyNumberFormat="1" applyFill="1" applyBorder="1"/>
    <xf numFmtId="0" fontId="17" fillId="2" borderId="2" xfId="6" applyFill="1" applyBorder="1" applyAlignment="1">
      <alignment wrapText="1"/>
    </xf>
    <xf numFmtId="0" fontId="41" fillId="0" borderId="42" xfId="11" applyFont="1" applyBorder="1"/>
    <xf numFmtId="0" fontId="41" fillId="0" borderId="43" xfId="11" applyFont="1" applyBorder="1"/>
    <xf numFmtId="0" fontId="41" fillId="0" borderId="57" xfId="11" applyFont="1" applyBorder="1"/>
    <xf numFmtId="3" fontId="41" fillId="0" borderId="58" xfId="11" applyNumberFormat="1" applyFont="1" applyBorder="1"/>
    <xf numFmtId="0" fontId="41" fillId="0" borderId="59" xfId="11" applyFont="1" applyBorder="1"/>
    <xf numFmtId="0" fontId="41" fillId="0" borderId="60" xfId="11" applyFont="1" applyBorder="1"/>
    <xf numFmtId="3" fontId="41" fillId="0" borderId="61" xfId="11" applyNumberFormat="1" applyFont="1" applyFill="1" applyBorder="1"/>
    <xf numFmtId="3" fontId="41" fillId="0" borderId="0" xfId="11" applyNumberFormat="1" applyFont="1" applyFill="1" applyBorder="1"/>
    <xf numFmtId="0" fontId="41" fillId="0" borderId="0" xfId="11" applyFont="1" applyAlignment="1">
      <alignment horizontal="right"/>
    </xf>
    <xf numFmtId="0" fontId="37" fillId="9" borderId="2" xfId="26" applyFont="1" applyFill="1" applyBorder="1" applyAlignment="1">
      <alignment vertical="center"/>
    </xf>
    <xf numFmtId="170" fontId="37" fillId="14" borderId="2" xfId="26" applyNumberFormat="1" applyFont="1" applyFill="1" applyBorder="1" applyAlignment="1">
      <alignment horizontal="center" vertical="center" wrapText="1"/>
    </xf>
    <xf numFmtId="0" fontId="3" fillId="0" borderId="2" xfId="26" applyFont="1" applyFill="1" applyBorder="1" applyAlignment="1">
      <alignment horizontal="center" vertical="center" wrapText="1"/>
    </xf>
    <xf numFmtId="0" fontId="3" fillId="0" borderId="2" xfId="26" applyFont="1" applyFill="1" applyBorder="1" applyAlignment="1">
      <alignment vertical="center" wrapText="1"/>
    </xf>
    <xf numFmtId="169" fontId="3" fillId="0" borderId="2" xfId="26" applyNumberFormat="1" applyFont="1" applyFill="1" applyBorder="1" applyAlignment="1">
      <alignment horizontal="center" vertical="center"/>
    </xf>
    <xf numFmtId="0" fontId="3" fillId="0" borderId="2" xfId="26" applyFont="1" applyBorder="1"/>
    <xf numFmtId="169" fontId="3" fillId="0" borderId="2" xfId="26" applyNumberFormat="1" applyFont="1" applyBorder="1"/>
    <xf numFmtId="170" fontId="3" fillId="0" borderId="2" xfId="26" applyNumberFormat="1" applyFont="1" applyFill="1" applyBorder="1" applyAlignment="1">
      <alignment horizontal="center" vertical="center" wrapText="1"/>
    </xf>
    <xf numFmtId="0" fontId="3" fillId="0" borderId="0" xfId="26" applyFont="1"/>
    <xf numFmtId="3" fontId="3" fillId="0" borderId="0" xfId="26" applyNumberFormat="1" applyFont="1"/>
    <xf numFmtId="169" fontId="37" fillId="0" borderId="19" xfId="26" applyNumberFormat="1" applyFont="1" applyBorder="1"/>
    <xf numFmtId="0" fontId="41" fillId="0" borderId="57" xfId="11" applyFont="1" applyFill="1" applyBorder="1"/>
    <xf numFmtId="0" fontId="41" fillId="0" borderId="0" xfId="11" applyFont="1" applyAlignment="1">
      <alignment wrapText="1"/>
    </xf>
    <xf numFmtId="0" fontId="41" fillId="0" borderId="0" xfId="11" applyFont="1" applyFill="1" applyBorder="1" applyAlignment="1"/>
    <xf numFmtId="3" fontId="41" fillId="0" borderId="58" xfId="11" applyNumberFormat="1" applyFont="1" applyFill="1" applyBorder="1" applyAlignment="1"/>
    <xf numFmtId="3" fontId="41" fillId="0" borderId="0" xfId="11" applyNumberFormat="1" applyFont="1" applyAlignment="1"/>
    <xf numFmtId="0" fontId="41" fillId="0" borderId="59" xfId="11" applyFont="1" applyFill="1" applyBorder="1"/>
    <xf numFmtId="0" fontId="41" fillId="0" borderId="60" xfId="11" applyFont="1" applyFill="1" applyBorder="1" applyAlignment="1"/>
    <xf numFmtId="3" fontId="41" fillId="0" borderId="61" xfId="11" applyNumberFormat="1" applyFont="1" applyFill="1" applyBorder="1" applyAlignment="1"/>
    <xf numFmtId="3" fontId="41" fillId="0" borderId="0" xfId="11" applyNumberFormat="1" applyFont="1" applyFill="1" applyAlignment="1"/>
    <xf numFmtId="0" fontId="41" fillId="0" borderId="13" xfId="11" applyFont="1" applyBorder="1" applyAlignment="1">
      <alignment horizontal="center"/>
    </xf>
    <xf numFmtId="0" fontId="41" fillId="0" borderId="0" xfId="11" applyFont="1" applyBorder="1" applyAlignment="1">
      <alignment horizontal="right"/>
    </xf>
    <xf numFmtId="0" fontId="41" fillId="0" borderId="8" xfId="11" applyFont="1" applyBorder="1" applyAlignment="1">
      <alignment horizontal="right"/>
    </xf>
    <xf numFmtId="0" fontId="41" fillId="0" borderId="0" xfId="11" applyFont="1" applyAlignment="1">
      <alignment horizontal="center"/>
    </xf>
    <xf numFmtId="1" fontId="41" fillId="0" borderId="11" xfId="11" applyNumberFormat="1" applyFont="1" applyBorder="1"/>
    <xf numFmtId="0" fontId="41" fillId="0" borderId="11" xfId="11" applyFont="1" applyBorder="1" applyAlignment="1">
      <alignment horizontal="right"/>
    </xf>
    <xf numFmtId="0" fontId="41" fillId="0" borderId="12" xfId="11" applyFont="1" applyBorder="1" applyAlignment="1">
      <alignment horizontal="right"/>
    </xf>
    <xf numFmtId="0" fontId="8" fillId="2" borderId="2" xfId="2" applyBorder="1" applyAlignment="1">
      <alignment vertical="top" wrapText="1"/>
    </xf>
    <xf numFmtId="3" fontId="41" fillId="0" borderId="13" xfId="11" applyNumberFormat="1" applyFont="1" applyBorder="1"/>
    <xf numFmtId="3" fontId="41" fillId="0" borderId="8" xfId="11" applyNumberFormat="1" applyFont="1" applyBorder="1"/>
    <xf numFmtId="3" fontId="41" fillId="0" borderId="12" xfId="11" applyNumberFormat="1" applyFont="1" applyBorder="1"/>
    <xf numFmtId="3" fontId="77" fillId="0" borderId="0" xfId="0" applyNumberFormat="1" applyFont="1"/>
    <xf numFmtId="0" fontId="2" fillId="0" borderId="77" xfId="0" pivotButton="1" applyFont="1" applyBorder="1"/>
    <xf numFmtId="0" fontId="2" fillId="0" borderId="77" xfId="0" applyFont="1" applyBorder="1"/>
    <xf numFmtId="0" fontId="2" fillId="0" borderId="77" xfId="0" applyFont="1" applyBorder="1" applyAlignment="1">
      <alignment horizontal="left"/>
    </xf>
    <xf numFmtId="0" fontId="2" fillId="0" borderId="78" xfId="0" applyFont="1" applyBorder="1"/>
    <xf numFmtId="0" fontId="2" fillId="0" borderId="78" xfId="0" pivotButton="1" applyFont="1" applyBorder="1"/>
    <xf numFmtId="0" fontId="2" fillId="0" borderId="79" xfId="0" applyFont="1" applyBorder="1"/>
    <xf numFmtId="0" fontId="2" fillId="0" borderId="80" xfId="0" applyFont="1" applyBorder="1"/>
    <xf numFmtId="0" fontId="2" fillId="0" borderId="81" xfId="0" applyFont="1" applyBorder="1"/>
    <xf numFmtId="0" fontId="2" fillId="0" borderId="82" xfId="0" applyFont="1" applyBorder="1"/>
    <xf numFmtId="0" fontId="2" fillId="0" borderId="78" xfId="0" applyNumberFormat="1" applyFont="1" applyBorder="1"/>
    <xf numFmtId="0" fontId="2" fillId="0" borderId="81" xfId="0" applyNumberFormat="1" applyFont="1" applyBorder="1"/>
    <xf numFmtId="1" fontId="2" fillId="0" borderId="82" xfId="0" applyNumberFormat="1" applyFont="1" applyBorder="1"/>
    <xf numFmtId="0" fontId="2" fillId="0" borderId="83" xfId="0" applyFont="1" applyBorder="1"/>
    <xf numFmtId="0" fontId="2" fillId="0" borderId="83" xfId="0" applyNumberFormat="1" applyFont="1" applyBorder="1"/>
    <xf numFmtId="0" fontId="2" fillId="0" borderId="0" xfId="0" applyNumberFormat="1" applyFont="1"/>
    <xf numFmtId="1" fontId="2" fillId="0" borderId="84" xfId="0" applyNumberFormat="1" applyFont="1" applyBorder="1"/>
    <xf numFmtId="0" fontId="2" fillId="0" borderId="85" xfId="0" applyFont="1" applyBorder="1"/>
    <xf numFmtId="0" fontId="2" fillId="0" borderId="85" xfId="0" applyNumberFormat="1" applyFont="1" applyBorder="1"/>
    <xf numFmtId="0" fontId="2" fillId="0" borderId="86" xfId="0" applyNumberFormat="1" applyFont="1" applyBorder="1"/>
    <xf numFmtId="1" fontId="2" fillId="0" borderId="87" xfId="0" applyNumberFormat="1" applyFont="1" applyBorder="1"/>
    <xf numFmtId="0" fontId="55" fillId="0" borderId="0" xfId="20" applyFont="1" applyFill="1" applyAlignment="1">
      <alignment vertical="top" wrapText="1"/>
    </xf>
    <xf numFmtId="0" fontId="54" fillId="15" borderId="0" xfId="27" applyFont="1" applyFill="1" applyBorder="1"/>
    <xf numFmtId="0" fontId="54" fillId="15" borderId="88" xfId="27" applyFont="1" applyFill="1" applyBorder="1" applyAlignment="1">
      <alignment wrapText="1"/>
    </xf>
    <xf numFmtId="0" fontId="80" fillId="15" borderId="0" xfId="27" applyFont="1" applyFill="1" applyBorder="1"/>
    <xf numFmtId="0" fontId="78" fillId="0" borderId="0" xfId="27" applyFont="1" applyAlignment="1"/>
    <xf numFmtId="0" fontId="48" fillId="0" borderId="17" xfId="27" applyFont="1" applyBorder="1" applyAlignment="1">
      <alignment wrapText="1"/>
    </xf>
    <xf numFmtId="0" fontId="48" fillId="0" borderId="17" xfId="27" applyFont="1" applyBorder="1"/>
    <xf numFmtId="0" fontId="48" fillId="0" borderId="0" xfId="27" applyFont="1" applyAlignment="1">
      <alignment wrapText="1"/>
    </xf>
    <xf numFmtId="0" fontId="45" fillId="0" borderId="0" xfId="27" applyFont="1"/>
    <xf numFmtId="0" fontId="48" fillId="0" borderId="0" xfId="27" applyFont="1"/>
    <xf numFmtId="0" fontId="46" fillId="0" borderId="0" xfId="27" applyFont="1"/>
    <xf numFmtId="0" fontId="47" fillId="0" borderId="18" xfId="27" applyFont="1" applyBorder="1"/>
    <xf numFmtId="0" fontId="82" fillId="0" borderId="18" xfId="27" applyFont="1" applyBorder="1"/>
    <xf numFmtId="0" fontId="49" fillId="0" borderId="89" xfId="27" applyFont="1" applyBorder="1"/>
    <xf numFmtId="0" fontId="52" fillId="15" borderId="21" xfId="27" applyFont="1" applyFill="1" applyBorder="1" applyAlignment="1">
      <alignment wrapText="1"/>
    </xf>
    <xf numFmtId="0" fontId="52" fillId="15" borderId="26" xfId="27" applyFont="1" applyFill="1" applyBorder="1" applyAlignment="1">
      <alignment wrapText="1"/>
    </xf>
    <xf numFmtId="0" fontId="52" fillId="15" borderId="27" xfId="27" applyFont="1" applyFill="1" applyBorder="1" applyAlignment="1">
      <alignment wrapText="1"/>
    </xf>
    <xf numFmtId="0" fontId="52" fillId="15" borderId="25" xfId="27" applyFont="1" applyFill="1" applyBorder="1" applyAlignment="1">
      <alignment wrapText="1"/>
    </xf>
    <xf numFmtId="0" fontId="48" fillId="0" borderId="21" xfId="27" applyFont="1" applyBorder="1"/>
    <xf numFmtId="0" fontId="48" fillId="0" borderId="29" xfId="27" applyFont="1" applyBorder="1"/>
    <xf numFmtId="0" fontId="48" fillId="0" borderId="30" xfId="27" applyFont="1" applyBorder="1"/>
    <xf numFmtId="171" fontId="53" fillId="0" borderId="25" xfId="27" applyNumberFormat="1" applyFont="1" applyBorder="1" applyAlignment="1"/>
    <xf numFmtId="169" fontId="45" fillId="0" borderId="0" xfId="27" applyNumberFormat="1" applyFont="1"/>
    <xf numFmtId="0" fontId="48" fillId="0" borderId="25" xfId="27" applyFont="1" applyBorder="1"/>
    <xf numFmtId="0" fontId="48" fillId="0" borderId="28" xfId="27" applyFont="1" applyBorder="1"/>
    <xf numFmtId="0" fontId="48" fillId="0" borderId="31" xfId="27" applyFont="1" applyBorder="1"/>
    <xf numFmtId="0" fontId="48" fillId="0" borderId="33" xfId="27" applyFont="1" applyBorder="1"/>
    <xf numFmtId="0" fontId="48" fillId="0" borderId="34" xfId="27" applyFont="1" applyBorder="1"/>
    <xf numFmtId="171" fontId="53" fillId="16" borderId="35" xfId="27" applyNumberFormat="1" applyFont="1" applyFill="1" applyBorder="1"/>
    <xf numFmtId="0" fontId="48" fillId="0" borderId="36" xfId="27" applyFont="1" applyBorder="1"/>
    <xf numFmtId="171" fontId="53" fillId="0" borderId="29" xfId="27" applyNumberFormat="1" applyFont="1" applyBorder="1" applyAlignment="1"/>
    <xf numFmtId="171" fontId="53" fillId="0" borderId="25" xfId="27" applyNumberFormat="1" applyFont="1" applyBorder="1"/>
    <xf numFmtId="0" fontId="48" fillId="0" borderId="22" xfId="27" applyFont="1" applyBorder="1"/>
    <xf numFmtId="171" fontId="53" fillId="17" borderId="35" xfId="27" applyNumberFormat="1" applyFont="1" applyFill="1" applyBorder="1" applyAlignment="1"/>
    <xf numFmtId="0" fontId="48" fillId="0" borderId="38" xfId="27" applyFont="1" applyBorder="1" applyAlignment="1"/>
    <xf numFmtId="0" fontId="48" fillId="0" borderId="21" xfId="27" applyFont="1" applyBorder="1" applyAlignment="1"/>
    <xf numFmtId="171" fontId="53" fillId="16" borderId="25" xfId="27" applyNumberFormat="1" applyFont="1" applyFill="1" applyBorder="1" applyAlignment="1"/>
    <xf numFmtId="171" fontId="53" fillId="0" borderId="35" xfId="27" applyNumberFormat="1" applyFont="1" applyBorder="1" applyAlignment="1"/>
    <xf numFmtId="0" fontId="48" fillId="0" borderId="38" xfId="27" applyFont="1" applyBorder="1"/>
    <xf numFmtId="0" fontId="48" fillId="0" borderId="39" xfId="27" applyFont="1" applyBorder="1"/>
    <xf numFmtId="0" fontId="48" fillId="0" borderId="40" xfId="27" applyFont="1" applyBorder="1"/>
    <xf numFmtId="0" fontId="48" fillId="0" borderId="25" xfId="27" applyFont="1" applyFill="1" applyBorder="1"/>
    <xf numFmtId="0" fontId="48" fillId="0" borderId="33" xfId="27" applyFont="1" applyFill="1" applyBorder="1"/>
    <xf numFmtId="0" fontId="48" fillId="0" borderId="29" xfId="27" applyFont="1" applyFill="1" applyBorder="1"/>
    <xf numFmtId="0" fontId="79" fillId="0" borderId="0" xfId="27" applyFont="1"/>
    <xf numFmtId="0" fontId="47" fillId="0" borderId="0" xfId="27" applyFont="1" applyAlignment="1">
      <alignment wrapText="1"/>
    </xf>
    <xf numFmtId="0" fontId="47" fillId="0" borderId="0" xfId="27" applyFont="1"/>
    <xf numFmtId="0" fontId="48" fillId="0" borderId="0" xfId="27" applyFont="1" applyFill="1"/>
    <xf numFmtId="0" fontId="48" fillId="0" borderId="0" xfId="27" applyFont="1" applyBorder="1"/>
    <xf numFmtId="0" fontId="17" fillId="0" borderId="0" xfId="6"/>
    <xf numFmtId="0" fontId="85" fillId="0" borderId="0" xfId="6" applyFont="1"/>
    <xf numFmtId="0" fontId="86" fillId="0" borderId="0" xfId="6" applyFont="1"/>
    <xf numFmtId="0" fontId="86" fillId="0" borderId="0" xfId="6" applyFont="1" applyAlignment="1">
      <alignment wrapText="1"/>
    </xf>
    <xf numFmtId="0" fontId="79" fillId="0" borderId="0" xfId="28" applyFont="1"/>
    <xf numFmtId="0" fontId="79" fillId="0" borderId="0" xfId="29" applyFont="1" applyAlignment="1"/>
    <xf numFmtId="177" fontId="79" fillId="0" borderId="0" xfId="30" applyNumberFormat="1" applyFont="1" applyBorder="1"/>
    <xf numFmtId="0" fontId="85" fillId="0" borderId="0" xfId="12" applyFont="1" applyBorder="1"/>
    <xf numFmtId="0" fontId="79" fillId="0" borderId="0" xfId="28" applyFont="1" applyAlignment="1">
      <alignment horizontal="right"/>
    </xf>
    <xf numFmtId="177" fontId="79" fillId="0" borderId="0" xfId="30" applyNumberFormat="1" applyFont="1" applyBorder="1" applyAlignment="1">
      <alignment horizontal="right"/>
    </xf>
    <xf numFmtId="178" fontId="79" fillId="0" borderId="0" xfId="30" applyNumberFormat="1" applyFont="1" applyBorder="1"/>
    <xf numFmtId="0" fontId="83" fillId="0" borderId="0" xfId="14" applyFont="1" applyFill="1" applyBorder="1" applyAlignment="1">
      <alignment wrapText="1"/>
    </xf>
    <xf numFmtId="0" fontId="83" fillId="0" borderId="0" xfId="14" applyFont="1" applyFill="1" applyBorder="1" applyAlignment="1"/>
    <xf numFmtId="0" fontId="54" fillId="0" borderId="0" xfId="28" applyFont="1"/>
    <xf numFmtId="0" fontId="54" fillId="0" borderId="0" xfId="29" applyFont="1" applyAlignment="1"/>
    <xf numFmtId="0" fontId="79" fillId="0" borderId="0" xfId="29" applyFont="1" applyBorder="1" applyAlignment="1"/>
    <xf numFmtId="0" fontId="87" fillId="0" borderId="0" xfId="14" applyFont="1" applyBorder="1" applyAlignment="1">
      <alignment vertical="center"/>
    </xf>
    <xf numFmtId="0" fontId="79" fillId="5" borderId="0" xfId="28" applyFont="1" applyFill="1"/>
    <xf numFmtId="178" fontId="79" fillId="5" borderId="0" xfId="30" applyNumberFormat="1" applyFont="1" applyFill="1" applyBorder="1"/>
    <xf numFmtId="0" fontId="89" fillId="0" borderId="0" xfId="27" applyFont="1"/>
    <xf numFmtId="0" fontId="52" fillId="28" borderId="23" xfId="27" applyFont="1" applyFill="1" applyBorder="1" applyAlignment="1">
      <alignment wrapText="1"/>
    </xf>
    <xf numFmtId="0" fontId="90" fillId="0" borderId="0" xfId="29" applyFont="1" applyAlignment="1"/>
    <xf numFmtId="165" fontId="79" fillId="20" borderId="0" xfId="29" applyNumberFormat="1" applyFont="1" applyFill="1" applyAlignment="1"/>
    <xf numFmtId="0" fontId="79" fillId="20" borderId="0" xfId="29" applyFont="1" applyFill="1" applyAlignment="1"/>
    <xf numFmtId="165" fontId="79" fillId="5" borderId="0" xfId="29" applyNumberFormat="1" applyFont="1" applyFill="1" applyAlignment="1"/>
    <xf numFmtId="0" fontId="79" fillId="5" borderId="0" xfId="29" applyFont="1" applyFill="1" applyAlignment="1"/>
    <xf numFmtId="0" fontId="79" fillId="5" borderId="0" xfId="29" applyFont="1" applyFill="1" applyAlignment="1">
      <alignment wrapText="1"/>
    </xf>
    <xf numFmtId="0" fontId="79" fillId="5" borderId="11" xfId="29" applyFont="1" applyFill="1" applyBorder="1" applyAlignment="1"/>
    <xf numFmtId="165" fontId="54" fillId="5" borderId="11" xfId="29" applyNumberFormat="1" applyFont="1" applyFill="1" applyBorder="1" applyAlignment="1"/>
    <xf numFmtId="0" fontId="79" fillId="0" borderId="0" xfId="14" applyFont="1" applyBorder="1"/>
    <xf numFmtId="0" fontId="88" fillId="0" borderId="0" xfId="14" applyFont="1" applyFill="1" applyBorder="1" applyAlignment="1"/>
    <xf numFmtId="0" fontId="88" fillId="0" borderId="0" xfId="14" applyFont="1" applyFill="1" applyBorder="1" applyAlignment="1">
      <alignment wrapText="1"/>
    </xf>
    <xf numFmtId="0" fontId="85" fillId="0" borderId="0" xfId="31" applyFont="1" applyFill="1" applyBorder="1" applyAlignment="1">
      <alignment wrapText="1"/>
    </xf>
    <xf numFmtId="179" fontId="83" fillId="0" borderId="0" xfId="14" applyNumberFormat="1" applyFont="1" applyFill="1" applyBorder="1" applyAlignment="1"/>
    <xf numFmtId="0" fontId="85" fillId="0" borderId="0" xfId="31" applyFont="1" applyFill="1" applyBorder="1" applyAlignment="1"/>
    <xf numFmtId="0" fontId="79" fillId="20" borderId="0" xfId="29" applyFont="1" applyFill="1" applyAlignment="1">
      <alignment wrapText="1"/>
    </xf>
    <xf numFmtId="0" fontId="54" fillId="15" borderId="0" xfId="27" applyFont="1" applyFill="1" applyBorder="1" applyAlignment="1">
      <alignment wrapText="1"/>
    </xf>
    <xf numFmtId="171" fontId="47" fillId="5" borderId="28" xfId="27" applyNumberFormat="1" applyFont="1" applyFill="1" applyBorder="1"/>
    <xf numFmtId="171" fontId="47" fillId="5" borderId="32" xfId="27" applyNumberFormat="1" applyFont="1" applyFill="1" applyBorder="1"/>
    <xf numFmtId="171" fontId="47" fillId="5" borderId="37" xfId="27" applyNumberFormat="1" applyFont="1" applyFill="1" applyBorder="1"/>
    <xf numFmtId="171" fontId="47" fillId="5" borderId="34" xfId="27" applyNumberFormat="1" applyFont="1" applyFill="1" applyBorder="1"/>
    <xf numFmtId="171" fontId="47" fillId="5" borderId="30" xfId="27" applyNumberFormat="1" applyFont="1" applyFill="1" applyBorder="1"/>
    <xf numFmtId="169" fontId="48" fillId="5" borderId="21" xfId="27" applyNumberFormat="1" applyFont="1" applyFill="1" applyBorder="1"/>
    <xf numFmtId="169" fontId="50" fillId="5" borderId="22" xfId="27" applyNumberFormat="1" applyFont="1" applyFill="1" applyBorder="1"/>
    <xf numFmtId="0" fontId="48" fillId="0" borderId="0" xfId="27" applyFont="1" applyAlignment="1">
      <alignment vertical="top"/>
    </xf>
    <xf numFmtId="0" fontId="83" fillId="0" borderId="0" xfId="9" applyFont="1" applyFill="1"/>
    <xf numFmtId="2" fontId="83" fillId="0" borderId="0" xfId="9" applyNumberFormat="1" applyFont="1" applyFill="1"/>
    <xf numFmtId="177" fontId="79" fillId="5" borderId="0" xfId="5" applyNumberFormat="1" applyFont="1" applyFill="1"/>
    <xf numFmtId="178" fontId="79" fillId="0" borderId="0" xfId="5" applyNumberFormat="1" applyFont="1"/>
    <xf numFmtId="178" fontId="79" fillId="0" borderId="0" xfId="30" applyNumberFormat="1" applyFont="1" applyBorder="1" applyAlignment="1">
      <alignment horizontal="right"/>
    </xf>
    <xf numFmtId="0" fontId="87" fillId="29" borderId="0" xfId="14" applyFont="1" applyFill="1" applyBorder="1" applyAlignment="1">
      <alignment vertical="center"/>
    </xf>
    <xf numFmtId="0" fontId="79" fillId="0" borderId="11" xfId="28" applyFont="1" applyBorder="1"/>
    <xf numFmtId="0" fontId="83" fillId="0" borderId="11" xfId="9" applyFont="1" applyFill="1" applyBorder="1"/>
    <xf numFmtId="2" fontId="83" fillId="0" borderId="11" xfId="9" applyNumberFormat="1" applyFont="1" applyFill="1" applyBorder="1"/>
    <xf numFmtId="177" fontId="79" fillId="5" borderId="11" xfId="5" applyNumberFormat="1" applyFont="1" applyFill="1" applyBorder="1"/>
    <xf numFmtId="0" fontId="79" fillId="0" borderId="11" xfId="29" applyFont="1" applyBorder="1" applyAlignment="1"/>
    <xf numFmtId="0" fontId="8" fillId="2" borderId="1" xfId="2" applyBorder="1" applyAlignment="1">
      <alignment wrapText="1"/>
    </xf>
    <xf numFmtId="169" fontId="41" fillId="0" borderId="0" xfId="11" applyNumberFormat="1" applyFont="1"/>
    <xf numFmtId="0" fontId="0" fillId="0" borderId="0" xfId="10" applyFont="1" applyAlignment="1">
      <alignment wrapText="1"/>
    </xf>
    <xf numFmtId="1" fontId="7" fillId="0" borderId="0" xfId="10" applyNumberFormat="1"/>
    <xf numFmtId="170" fontId="91" fillId="0" borderId="0" xfId="22" applyNumberFormat="1" applyFont="1" applyFill="1" applyBorder="1" applyAlignment="1">
      <alignment vertical="center" wrapText="1"/>
    </xf>
    <xf numFmtId="0" fontId="6" fillId="5" borderId="2"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2" fillId="5" borderId="3" xfId="0" applyFont="1" applyFill="1" applyBorder="1" applyAlignment="1">
      <alignment vertical="center" wrapText="1"/>
    </xf>
    <xf numFmtId="0" fontId="12" fillId="5" borderId="4" xfId="0" applyFont="1" applyFill="1" applyBorder="1" applyAlignment="1">
      <alignment vertical="center" wrapText="1"/>
    </xf>
    <xf numFmtId="0" fontId="12" fillId="5" borderId="5" xfId="0" applyFont="1" applyFill="1" applyBorder="1" applyAlignment="1">
      <alignment vertical="center" wrapText="1"/>
    </xf>
    <xf numFmtId="0" fontId="12" fillId="5" borderId="6"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1" xfId="0" applyFont="1" applyFill="1" applyBorder="1" applyAlignment="1">
      <alignment vertical="center" wrapText="1"/>
    </xf>
    <xf numFmtId="0" fontId="12" fillId="5" borderId="13" xfId="0" applyFont="1" applyFill="1" applyBorder="1" applyAlignment="1">
      <alignment horizontal="center" vertical="center" wrapText="1"/>
    </xf>
    <xf numFmtId="0" fontId="12" fillId="5" borderId="12" xfId="0" applyFont="1" applyFill="1" applyBorder="1" applyAlignment="1">
      <alignment vertical="center" wrapText="1"/>
    </xf>
    <xf numFmtId="0" fontId="13" fillId="5" borderId="2" xfId="0" applyFont="1" applyFill="1" applyBorder="1" applyAlignment="1">
      <alignment vertical="center" wrapText="1"/>
    </xf>
    <xf numFmtId="0" fontId="29" fillId="5" borderId="3" xfId="0" applyFont="1" applyFill="1" applyBorder="1" applyAlignment="1" applyProtection="1">
      <alignment horizontal="left" vertical="center" wrapText="1"/>
      <protection locked="0"/>
    </xf>
    <xf numFmtId="0" fontId="29" fillId="5" borderId="4" xfId="0" applyFont="1" applyFill="1" applyBorder="1" applyAlignment="1" applyProtection="1">
      <alignment horizontal="left" vertical="center" wrapText="1"/>
      <protection locked="0"/>
    </xf>
    <xf numFmtId="0" fontId="29" fillId="5" borderId="5" xfId="0" applyFont="1" applyFill="1" applyBorder="1" applyAlignment="1" applyProtection="1">
      <alignment horizontal="left" vertical="center" wrapText="1"/>
      <protection locked="0"/>
    </xf>
    <xf numFmtId="0" fontId="11" fillId="5" borderId="3" xfId="0" applyFont="1" applyFill="1" applyBorder="1" applyAlignment="1"/>
    <xf numFmtId="0" fontId="11" fillId="5" borderId="4" xfId="0" applyFont="1" applyFill="1" applyBorder="1" applyAlignment="1"/>
    <xf numFmtId="0" fontId="11" fillId="5" borderId="5" xfId="0" applyFont="1" applyFill="1" applyBorder="1" applyAlignment="1"/>
    <xf numFmtId="0" fontId="12" fillId="5" borderId="10" xfId="0" applyFont="1" applyFill="1" applyBorder="1" applyAlignment="1">
      <alignment vertical="center" wrapText="1"/>
    </xf>
    <xf numFmtId="0" fontId="22" fillId="5" borderId="6" xfId="0" applyNumberFormat="1" applyFont="1" applyFill="1" applyBorder="1" applyAlignment="1">
      <alignment horizontal="center" vertical="center" wrapText="1"/>
    </xf>
    <xf numFmtId="0" fontId="22" fillId="5" borderId="1" xfId="0" applyNumberFormat="1"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5" borderId="10" xfId="0" applyNumberFormat="1" applyFont="1" applyFill="1" applyBorder="1" applyAlignment="1">
      <alignment horizontal="center" vertical="center" wrapText="1"/>
    </xf>
    <xf numFmtId="0" fontId="20" fillId="0" borderId="11" xfId="0" applyNumberFormat="1" applyFont="1" applyBorder="1" applyAlignment="1">
      <alignment horizontal="center" vertical="center" wrapText="1"/>
    </xf>
    <xf numFmtId="0" fontId="20" fillId="0" borderId="12" xfId="0" applyNumberFormat="1" applyFont="1" applyBorder="1" applyAlignment="1">
      <alignment horizontal="center" vertical="center" wrapText="1"/>
    </xf>
    <xf numFmtId="14" fontId="22" fillId="5" borderId="6" xfId="0" applyNumberFormat="1" applyFont="1" applyFill="1" applyBorder="1" applyAlignment="1">
      <alignment horizontal="center" vertical="center" wrapText="1"/>
    </xf>
    <xf numFmtId="14" fontId="22" fillId="5" borderId="1" xfId="0" applyNumberFormat="1" applyFont="1" applyFill="1" applyBorder="1" applyAlignment="1">
      <alignment horizontal="center" vertical="center" wrapText="1"/>
    </xf>
    <xf numFmtId="49" fontId="30" fillId="5" borderId="4" xfId="0" applyNumberFormat="1" applyFont="1" applyFill="1" applyBorder="1" applyAlignment="1" applyProtection="1">
      <alignment horizontal="left" wrapText="1"/>
      <protection locked="0"/>
    </xf>
    <xf numFmtId="49" fontId="30" fillId="5" borderId="5" xfId="0" applyNumberFormat="1" applyFont="1" applyFill="1" applyBorder="1" applyAlignment="1" applyProtection="1">
      <alignment horizontal="left" wrapText="1"/>
      <protection locked="0"/>
    </xf>
    <xf numFmtId="0" fontId="22" fillId="5" borderId="3" xfId="0" applyFont="1" applyFill="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22" fillId="5" borderId="3" xfId="0" applyFont="1" applyFill="1" applyBorder="1" applyAlignment="1">
      <alignment horizontal="center" vertical="center" wrapText="1"/>
    </xf>
    <xf numFmtId="0" fontId="25" fillId="10" borderId="3" xfId="7" applyFont="1" applyBorder="1" applyAlignment="1">
      <alignment horizontal="center" vertical="center"/>
    </xf>
    <xf numFmtId="0" fontId="25" fillId="10" borderId="5" xfId="7" applyFont="1" applyBorder="1" applyAlignment="1">
      <alignment horizontal="center" vertical="center"/>
    </xf>
    <xf numFmtId="49" fontId="5" fillId="5" borderId="14" xfId="0" applyNumberFormat="1" applyFont="1" applyFill="1" applyBorder="1" applyAlignment="1">
      <alignment horizontal="left" vertical="top" wrapText="1"/>
    </xf>
    <xf numFmtId="49" fontId="5" fillId="5" borderId="15" xfId="0" applyNumberFormat="1" applyFont="1" applyFill="1" applyBorder="1" applyAlignment="1">
      <alignment horizontal="left" vertical="top" wrapText="1"/>
    </xf>
    <xf numFmtId="49" fontId="5" fillId="5" borderId="13" xfId="0" applyNumberFormat="1" applyFont="1" applyFill="1" applyBorder="1" applyAlignment="1">
      <alignment horizontal="left" vertical="top" wrapText="1"/>
    </xf>
    <xf numFmtId="0" fontId="0" fillId="0" borderId="10" xfId="0" applyBorder="1" applyAlignment="1"/>
    <xf numFmtId="0" fontId="0" fillId="0" borderId="11" xfId="0" applyBorder="1" applyAlignment="1"/>
    <xf numFmtId="0" fontId="0" fillId="0" borderId="12" xfId="0" applyBorder="1" applyAlignment="1"/>
    <xf numFmtId="0" fontId="15" fillId="5" borderId="2" xfId="0" applyFont="1" applyFill="1" applyBorder="1" applyAlignment="1">
      <alignment horizontal="center" vertical="center" wrapText="1"/>
    </xf>
    <xf numFmtId="0" fontId="0" fillId="5" borderId="2" xfId="0" applyFill="1" applyBorder="1" applyAlignment="1">
      <alignment horizontal="center"/>
    </xf>
    <xf numFmtId="0" fontId="15" fillId="5" borderId="2" xfId="0" applyFont="1" applyFill="1" applyBorder="1" applyAlignment="1">
      <alignment vertical="center" wrapText="1"/>
    </xf>
    <xf numFmtId="0" fontId="0" fillId="5" borderId="2" xfId="0" applyFill="1" applyBorder="1" applyAlignment="1"/>
    <xf numFmtId="0" fontId="6" fillId="5" borderId="2" xfId="0" applyNumberFormat="1" applyFont="1" applyFill="1" applyBorder="1" applyAlignment="1">
      <alignment horizontal="center" vertical="center" wrapText="1"/>
    </xf>
    <xf numFmtId="14" fontId="6" fillId="5" borderId="2" xfId="0" applyNumberFormat="1" applyFont="1" applyFill="1" applyBorder="1" applyAlignment="1">
      <alignment horizontal="center" vertical="center" wrapText="1"/>
    </xf>
    <xf numFmtId="14" fontId="0" fillId="0" borderId="2" xfId="0" applyNumberFormat="1" applyBorder="1" applyAlignment="1">
      <alignment horizontal="center" vertical="center" wrapText="1"/>
    </xf>
    <xf numFmtId="0" fontId="14" fillId="5" borderId="4" xfId="0" applyNumberFormat="1" applyFont="1" applyFill="1" applyBorder="1" applyAlignment="1">
      <alignment horizontal="center" vertical="center" wrapText="1"/>
    </xf>
    <xf numFmtId="0" fontId="19" fillId="5" borderId="5" xfId="0" applyFont="1" applyFill="1" applyBorder="1" applyAlignment="1">
      <alignment horizontal="center" vertical="center" wrapText="1"/>
    </xf>
    <xf numFmtId="0" fontId="6" fillId="5" borderId="3" xfId="0" applyNumberFormat="1" applyFont="1" applyFill="1" applyBorder="1" applyAlignment="1">
      <alignment horizontal="center" vertical="center" wrapText="1"/>
    </xf>
    <xf numFmtId="0" fontId="0" fillId="0" borderId="4" xfId="0" applyBorder="1" applyAlignment="1"/>
    <xf numFmtId="0" fontId="0" fillId="0" borderId="5" xfId="0" applyBorder="1" applyAlignment="1"/>
    <xf numFmtId="0" fontId="6" fillId="5" borderId="3" xfId="7" applyNumberFormat="1" applyFont="1" applyFill="1" applyBorder="1" applyAlignment="1">
      <alignment horizontal="center" vertical="center" wrapText="1"/>
    </xf>
    <xf numFmtId="0" fontId="16" fillId="0" borderId="5" xfId="0" applyFont="1" applyBorder="1" applyAlignment="1">
      <alignment horizontal="center" vertical="center" wrapText="1"/>
    </xf>
    <xf numFmtId="0" fontId="6" fillId="5" borderId="4" xfId="7" applyNumberFormat="1" applyFont="1" applyFill="1"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0" fontId="16" fillId="5" borderId="2" xfId="0" applyFont="1" applyFill="1" applyBorder="1" applyAlignment="1">
      <alignment horizontal="center"/>
    </xf>
    <xf numFmtId="0" fontId="16" fillId="5" borderId="2" xfId="0" applyFont="1" applyFill="1" applyBorder="1" applyAlignment="1"/>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0" fillId="5" borderId="4" xfId="0" applyFill="1" applyBorder="1" applyAlignment="1"/>
    <xf numFmtId="0" fontId="29" fillId="5" borderId="3" xfId="0" applyFont="1" applyFill="1" applyBorder="1" applyAlignment="1">
      <alignment horizontal="left" vertical="center" wrapText="1"/>
    </xf>
    <xf numFmtId="0" fontId="29" fillId="5" borderId="4" xfId="0" applyFont="1" applyFill="1" applyBorder="1" applyAlignment="1">
      <alignment horizontal="left" vertical="center" wrapText="1"/>
    </xf>
    <xf numFmtId="0" fontId="29" fillId="5" borderId="5" xfId="0" applyFont="1" applyFill="1" applyBorder="1" applyAlignment="1">
      <alignment horizontal="left" vertical="center" wrapText="1"/>
    </xf>
    <xf numFmtId="9" fontId="6" fillId="5" borderId="3" xfId="1" quotePrefix="1" applyFont="1" applyFill="1" applyBorder="1" applyAlignment="1">
      <alignment horizontal="center" vertical="center" wrapText="1"/>
    </xf>
    <xf numFmtId="9" fontId="0" fillId="5" borderId="4" xfId="1" applyFont="1" applyFill="1" applyBorder="1" applyAlignment="1">
      <alignment horizontal="center" vertical="center" wrapText="1"/>
    </xf>
    <xf numFmtId="9" fontId="0" fillId="5" borderId="5" xfId="1" applyFont="1" applyFill="1" applyBorder="1" applyAlignment="1">
      <alignment horizontal="center" vertical="center" wrapText="1"/>
    </xf>
    <xf numFmtId="9" fontId="6" fillId="5" borderId="3" xfId="1" applyFont="1" applyFill="1" applyBorder="1" applyAlignment="1">
      <alignment horizontal="center" vertical="center" wrapText="1"/>
    </xf>
    <xf numFmtId="0" fontId="0" fillId="5" borderId="5" xfId="0" applyFill="1" applyBorder="1" applyAlignment="1"/>
    <xf numFmtId="0" fontId="0" fillId="0" borderId="2" xfId="0" applyBorder="1" applyAlignment="1"/>
    <xf numFmtId="0" fontId="6" fillId="6" borderId="2" xfId="0" applyFont="1" applyFill="1" applyBorder="1" applyAlignment="1">
      <alignment horizontal="center" vertical="center" wrapText="1"/>
    </xf>
    <xf numFmtId="0" fontId="0" fillId="0" borderId="2" xfId="0" applyBorder="1" applyAlignment="1">
      <alignment vertical="center" wrapText="1"/>
    </xf>
    <xf numFmtId="0" fontId="0" fillId="0" borderId="2" xfId="0" applyBorder="1" applyAlignment="1">
      <alignment horizontal="center" vertical="center" wrapText="1"/>
    </xf>
    <xf numFmtId="49" fontId="5" fillId="5" borderId="3" xfId="0" applyNumberFormat="1" applyFont="1" applyFill="1" applyBorder="1" applyAlignment="1">
      <alignment horizontal="left" vertical="top" wrapText="1"/>
    </xf>
    <xf numFmtId="49" fontId="5" fillId="5" borderId="4" xfId="0" applyNumberFormat="1" applyFont="1" applyFill="1" applyBorder="1" applyAlignment="1">
      <alignment horizontal="left" vertical="top" wrapText="1"/>
    </xf>
    <xf numFmtId="49" fontId="5" fillId="5" borderId="5" xfId="0" applyNumberFormat="1" applyFont="1" applyFill="1" applyBorder="1" applyAlignment="1">
      <alignment horizontal="left" vertical="top" wrapText="1"/>
    </xf>
    <xf numFmtId="0" fontId="12" fillId="5" borderId="2" xfId="0" applyFont="1" applyFill="1" applyBorder="1" applyAlignment="1">
      <alignment vertical="center" wrapText="1"/>
    </xf>
    <xf numFmtId="0" fontId="16" fillId="5" borderId="7" xfId="0" applyFont="1" applyFill="1" applyBorder="1" applyAlignment="1">
      <alignment horizontal="center" vertical="center" wrapText="1"/>
    </xf>
    <xf numFmtId="0" fontId="0" fillId="0" borderId="7" xfId="0" applyFont="1" applyBorder="1" applyAlignment="1">
      <alignment vertical="center"/>
    </xf>
    <xf numFmtId="0" fontId="0" fillId="0" borderId="1" xfId="0" applyFont="1" applyBorder="1" applyAlignment="1">
      <alignment vertical="center"/>
    </xf>
    <xf numFmtId="0" fontId="16" fillId="6" borderId="2" xfId="0" applyFont="1" applyFill="1" applyBorder="1" applyAlignment="1">
      <alignment horizontal="left" vertical="center" wrapText="1" shrinkToFit="1"/>
    </xf>
    <xf numFmtId="0" fontId="65" fillId="0" borderId="0" xfId="10" applyFont="1" applyBorder="1" applyAlignment="1">
      <alignment horizontal="left" wrapText="1"/>
    </xf>
    <xf numFmtId="0" fontId="65" fillId="0" borderId="58" xfId="10" applyFont="1" applyBorder="1" applyAlignment="1">
      <alignment horizontal="left" wrapText="1"/>
    </xf>
    <xf numFmtId="0" fontId="61" fillId="0" borderId="0" xfId="18" applyFont="1" applyFill="1" applyAlignment="1">
      <alignment horizontal="left" wrapText="1"/>
    </xf>
    <xf numFmtId="0" fontId="55" fillId="0" borderId="0" xfId="20" applyFont="1" applyAlignment="1">
      <alignment horizontal="right" vertical="top"/>
    </xf>
    <xf numFmtId="0" fontId="61" fillId="0" borderId="0" xfId="18" applyFont="1" applyFill="1" applyAlignment="1">
      <alignment horizontal="left" vertical="center" wrapText="1"/>
    </xf>
    <xf numFmtId="0" fontId="63" fillId="0" borderId="9" xfId="9" applyFont="1" applyBorder="1" applyAlignment="1">
      <alignment vertical="center"/>
    </xf>
    <xf numFmtId="164" fontId="63" fillId="0" borderId="8" xfId="9" applyNumberFormat="1" applyFont="1" applyBorder="1" applyAlignment="1">
      <alignment horizontal="center" vertical="center"/>
    </xf>
    <xf numFmtId="0" fontId="55" fillId="0" borderId="0" xfId="10" applyFont="1" applyAlignment="1">
      <alignment horizontal="left" wrapText="1"/>
    </xf>
    <xf numFmtId="0" fontId="7" fillId="0" borderId="0" xfId="10" applyAlignment="1">
      <alignment horizontal="left" vertical="top" wrapText="1"/>
    </xf>
    <xf numFmtId="0" fontId="50" fillId="15" borderId="23" xfId="27" applyFont="1" applyFill="1" applyBorder="1" applyAlignment="1">
      <alignment horizontal="left"/>
    </xf>
    <xf numFmtId="0" fontId="51" fillId="0" borderId="24" xfId="27" applyFont="1" applyBorder="1"/>
    <xf numFmtId="0" fontId="51" fillId="0" borderId="25" xfId="27" applyFont="1" applyBorder="1"/>
    <xf numFmtId="0" fontId="79" fillId="0" borderId="0" xfId="28" applyFont="1" applyAlignment="1">
      <alignment horizontal="left" vertical="top" wrapText="1"/>
    </xf>
    <xf numFmtId="0" fontId="79" fillId="0" borderId="11" xfId="28" applyFont="1" applyBorder="1" applyAlignment="1">
      <alignment horizontal="left" vertical="top" wrapText="1"/>
    </xf>
    <xf numFmtId="0" fontId="90" fillId="29" borderId="0" xfId="29" applyFont="1" applyFill="1" applyAlignment="1">
      <alignment horizontal="center"/>
    </xf>
    <xf numFmtId="0" fontId="87" fillId="29" borderId="4" xfId="29" applyFont="1" applyFill="1" applyBorder="1" applyAlignment="1">
      <alignment horizontal="left"/>
    </xf>
    <xf numFmtId="0" fontId="87" fillId="29" borderId="0" xfId="29" applyFont="1" applyFill="1" applyAlignment="1">
      <alignment horizontal="center"/>
    </xf>
    <xf numFmtId="0" fontId="87" fillId="29" borderId="0" xfId="28" applyFont="1" applyFill="1" applyAlignment="1">
      <alignment horizontal="center"/>
    </xf>
    <xf numFmtId="0" fontId="37" fillId="9" borderId="2" xfId="26" applyFont="1" applyFill="1" applyBorder="1" applyAlignment="1">
      <alignment horizontal="center" vertical="center" wrapText="1"/>
    </xf>
    <xf numFmtId="0" fontId="41" fillId="0" borderId="42" xfId="11" applyFont="1" applyFill="1" applyBorder="1" applyAlignment="1">
      <alignment horizontal="center" wrapText="1"/>
    </xf>
    <xf numFmtId="0" fontId="41" fillId="0" borderId="0" xfId="11" applyFont="1" applyFill="1" applyBorder="1" applyAlignment="1">
      <alignment horizontal="center" wrapText="1"/>
    </xf>
    <xf numFmtId="0" fontId="41" fillId="0" borderId="43" xfId="11" applyFont="1" applyFill="1" applyBorder="1" applyAlignment="1">
      <alignment horizontal="center" vertical="center" wrapText="1"/>
    </xf>
    <xf numFmtId="0" fontId="41" fillId="0" borderId="58" xfId="11" applyFont="1" applyFill="1" applyBorder="1" applyAlignment="1">
      <alignment horizontal="center" vertical="center" wrapText="1"/>
    </xf>
  </cellXfs>
  <cellStyles count="32">
    <cellStyle name="20 % - zvýraznenie3 2" xfId="24"/>
    <cellStyle name="40 % - zvýraznenie5 2" xfId="23"/>
    <cellStyle name="Čiarka 2" xfId="16"/>
    <cellStyle name="Čiarka 3" xfId="15"/>
    <cellStyle name="Čiarka 4 2 2" xfId="21"/>
    <cellStyle name="Dobrá" xfId="2" builtinId="26"/>
    <cellStyle name="Hypertextové prepojenie" xfId="6" builtinId="8"/>
    <cellStyle name="Hypertextové prepojenie 2" xfId="12"/>
    <cellStyle name="Hypertextové prepojenie 2 2" xfId="18"/>
    <cellStyle name="Hypertextové prepojenie 3" xfId="31"/>
    <cellStyle name="Mena" xfId="5" builtinId="4"/>
    <cellStyle name="Mena 2" xfId="30"/>
    <cellStyle name="Neutrálna" xfId="7" builtinId="28"/>
    <cellStyle name="Normálna 2" xfId="9"/>
    <cellStyle name="Normálna 2 2" xfId="10"/>
    <cellStyle name="Normálna 2 2 2" xfId="22"/>
    <cellStyle name="Normálna 2 3" xfId="28"/>
    <cellStyle name="Normálna 3" xfId="11"/>
    <cellStyle name="Normálna 3 2" xfId="14"/>
    <cellStyle name="Normálna 4" xfId="27"/>
    <cellStyle name="Normálna 5" xfId="17"/>
    <cellStyle name="Normálna 5 2" xfId="26"/>
    <cellStyle name="Normálna 6" xfId="29"/>
    <cellStyle name="Normálna 6 2 3" xfId="20"/>
    <cellStyle name="Normálne" xfId="0" builtinId="0"/>
    <cellStyle name="Normálne 2" xfId="19"/>
    <cellStyle name="Percentá" xfId="1" builtinId="5"/>
    <cellStyle name="Percentá 2" xfId="13"/>
    <cellStyle name="Percentá 2 2" xfId="25"/>
    <cellStyle name="Poznámka" xfId="8" builtinId="10"/>
    <cellStyle name="Zvýraznenie1" xfId="3" builtinId="29"/>
    <cellStyle name="Zvýraznenie2" xfId="4" builtinId="33"/>
  </cellStyles>
  <dxfs count="59">
    <dxf>
      <font>
        <sz val="11"/>
      </font>
    </dxf>
    <dxf>
      <font>
        <sz val="11"/>
      </font>
    </dxf>
    <dxf>
      <font>
        <sz val="11"/>
      </font>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1" formatCode="0"/>
    </dxf>
    <dxf>
      <numFmt numFmtId="180" formatCode="0.0"/>
    </dxf>
    <dxf>
      <numFmt numFmtId="2" formatCode="0.00"/>
    </dxf>
    <dxf>
      <numFmt numFmtId="181" formatCode="0.000"/>
    </dxf>
    <dxf>
      <numFmt numFmtId="182" formatCode="0.0000"/>
    </dxf>
    <dxf>
      <font>
        <b val="0"/>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rgb="FF000000"/>
        <name val="Times New Roman"/>
        <scheme val="none"/>
      </font>
      <numFmt numFmtId="179" formatCode="_([$€-2]\ * #,##0.00_);_([$€-2]\ * \(#,##0.00\);_([$€-2]\ * &quot;-&quot;??_);_(@_)"/>
      <fill>
        <patternFill patternType="none">
          <fgColor indexed="64"/>
          <bgColor indexed="65"/>
        </patternFill>
      </fill>
      <alignment horizontal="general" vertical="bottom" textRotation="0" wrapText="0" indent="0" justifyLastLine="0" shrinkToFit="0" readingOrder="0"/>
    </dxf>
    <dxf>
      <font>
        <strike val="0"/>
        <outline val="0"/>
        <shadow val="0"/>
        <vertAlign val="baseline"/>
        <sz val="10"/>
        <name val="Times New Roman"/>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general" vertical="bottom" textRotation="0" wrapText="0" indent="0" justifyLastLine="0" shrinkToFit="0" readingOrder="0"/>
    </dxf>
    <dxf>
      <border outline="0">
        <right style="thin">
          <color rgb="FF000000"/>
        </right>
        <bottom style="thin">
          <color rgb="FF000000"/>
        </bottom>
      </border>
    </dxf>
    <dxf>
      <font>
        <strike val="0"/>
        <outline val="0"/>
        <shadow val="0"/>
        <vertAlign val="baseline"/>
        <sz val="10"/>
        <name val="Times New Roman"/>
        <scheme val="none"/>
      </font>
    </dxf>
    <dxf>
      <border outline="0">
        <bottom style="thin">
          <color rgb="FF000000"/>
        </bottom>
      </border>
    </dxf>
    <dxf>
      <font>
        <b/>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general" vertical="bottom" textRotation="0" wrapText="1" indent="0" justifyLastLine="0" shrinkToFit="0" readingOrder="0"/>
    </dxf>
    <dxf>
      <font>
        <strike val="0"/>
        <outline val="0"/>
        <shadow val="0"/>
        <vertAlign val="baseline"/>
        <sz val="10"/>
        <name val="Times New Roman"/>
        <scheme val="none"/>
      </font>
      <numFmt numFmtId="177" formatCode="_-* #,##0\ &quot;€&quot;_-;\-* #,##0\ &quot;€&quot;_-;_-* &quot;-&quot;??\ &quot;€&quot;_-;_-@_-"/>
    </dxf>
    <dxf>
      <font>
        <strike val="0"/>
        <outline val="0"/>
        <shadow val="0"/>
        <vertAlign val="baseline"/>
        <sz val="10"/>
        <name val="Times New Roman"/>
        <scheme val="none"/>
      </font>
    </dxf>
    <dxf>
      <font>
        <strike val="0"/>
        <outline val="0"/>
        <shadow val="0"/>
        <vertAlign val="baseline"/>
        <sz val="10"/>
        <name val="Times New Roman"/>
        <scheme val="none"/>
      </font>
      <numFmt numFmtId="2" formatCode="0.00"/>
    </dxf>
    <dxf>
      <font>
        <strike val="0"/>
        <outline val="0"/>
        <shadow val="0"/>
        <vertAlign val="baseline"/>
        <sz val="10"/>
        <name val="Times New Roman"/>
        <scheme val="none"/>
      </font>
    </dxf>
    <dxf>
      <font>
        <strike val="0"/>
        <outline val="0"/>
        <shadow val="0"/>
        <vertAlign val="baseline"/>
        <sz val="10"/>
        <name val="Times New Roman"/>
        <scheme val="none"/>
      </font>
    </dxf>
    <dxf>
      <font>
        <strike val="0"/>
        <outline val="0"/>
        <shadow val="0"/>
        <vertAlign val="baseline"/>
        <sz val="10"/>
        <name val="Times New Roman"/>
        <scheme val="none"/>
      </font>
    </dxf>
    <dxf>
      <font>
        <b/>
        <strike val="0"/>
        <outline val="0"/>
        <shadow val="0"/>
        <vertAlign val="baseline"/>
        <sz val="10"/>
        <name val="Times New Roman"/>
        <scheme val="none"/>
      </font>
    </dxf>
    <dxf>
      <font>
        <strike val="0"/>
        <outline val="0"/>
        <shadow val="0"/>
        <vertAlign val="baseline"/>
        <sz val="10"/>
        <name val="Times New Roman"/>
        <scheme val="none"/>
      </font>
    </dxf>
    <dxf>
      <font>
        <strike val="0"/>
        <outline val="0"/>
        <shadow val="0"/>
        <vertAlign val="baseline"/>
        <sz val="10"/>
        <name val="Times New Roman"/>
        <scheme val="none"/>
      </font>
      <numFmt numFmtId="178" formatCode="_-* #,##0.0\ &quot;€&quot;_-;\-* #,##0.0\ &quot;€&quot;_-;_-* &quot;-&quot;??\ &quot;€&quot;_-;_-@_-"/>
    </dxf>
    <dxf>
      <font>
        <strike val="0"/>
        <outline val="0"/>
        <shadow val="0"/>
        <vertAlign val="baseline"/>
        <sz val="10"/>
        <name val="Times New Roman"/>
        <scheme val="none"/>
      </font>
    </dxf>
    <dxf>
      <font>
        <strike val="0"/>
        <outline val="0"/>
        <shadow val="0"/>
        <vertAlign val="baseline"/>
        <sz val="10"/>
        <name val="Times New Roman"/>
        <scheme val="none"/>
      </font>
      <numFmt numFmtId="2" formatCode="0.00"/>
    </dxf>
    <dxf>
      <font>
        <strike val="0"/>
        <outline val="0"/>
        <shadow val="0"/>
        <vertAlign val="baseline"/>
        <sz val="10"/>
        <name val="Times New Roman"/>
        <scheme val="none"/>
      </font>
    </dxf>
    <dxf>
      <font>
        <strike val="0"/>
        <outline val="0"/>
        <shadow val="0"/>
        <vertAlign val="baseline"/>
        <sz val="10"/>
        <name val="Times New Roman"/>
        <scheme val="none"/>
      </font>
    </dxf>
    <dxf>
      <font>
        <strike val="0"/>
        <outline val="0"/>
        <shadow val="0"/>
        <vertAlign val="baseline"/>
        <sz val="10"/>
        <name val="Times New Roman"/>
        <scheme val="none"/>
      </font>
    </dxf>
    <dxf>
      <font>
        <b/>
        <strike val="0"/>
        <outline val="0"/>
        <shadow val="0"/>
        <vertAlign val="baseline"/>
        <sz val="10"/>
        <name val="Times New Roman"/>
        <scheme val="none"/>
      </font>
    </dxf>
    <dxf>
      <font>
        <b/>
      </font>
    </dxf>
    <dxf>
      <fill>
        <patternFill patternType="solid">
          <fgColor indexed="64"/>
          <bgColor theme="4" tint="0.59999389629810485"/>
        </patternFill>
      </fill>
    </dxf>
    <dxf>
      <fill>
        <patternFill patternType="solid">
          <fgColor indexed="64"/>
          <bgColor theme="4" tint="0.59999389629810485"/>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2" defaultTableStyle="TableStyleMedium2" defaultPivotStyle="PivotStyleLight16">
    <tableStyle name="Investícia 1 Digitalizácia škôl-style" pivot="0" count="3">
      <tableStyleElement type="headerRow" dxfId="58"/>
      <tableStyleElement type="firstRowStripe" dxfId="57"/>
      <tableStyleElement type="secondRowStripe" dxfId="56"/>
    </tableStyle>
    <tableStyle name="Investícia 1 Digitalizácia škôl-style 2" pivot="0" count="3">
      <tableStyleElement type="headerRow" dxfId="55"/>
      <tableStyleElement type="firstRowStripe" dxfId="54"/>
      <tableStyleElement type="secondRowStripe" dxfId="5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628650</xdr:colOff>
      <xdr:row>21</xdr:row>
      <xdr:rowOff>152400</xdr:rowOff>
    </xdr:from>
    <xdr:to>
      <xdr:col>0</xdr:col>
      <xdr:colOff>6096000</xdr:colOff>
      <xdr:row>39</xdr:row>
      <xdr:rowOff>95250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5381625"/>
          <a:ext cx="5467350" cy="3371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581025</xdr:colOff>
      <xdr:row>51</xdr:row>
      <xdr:rowOff>180975</xdr:rowOff>
    </xdr:from>
    <xdr:to>
      <xdr:col>4</xdr:col>
      <xdr:colOff>152400</xdr:colOff>
      <xdr:row>77</xdr:row>
      <xdr:rowOff>38100</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1025" y="11039475"/>
          <a:ext cx="9772650" cy="481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127001</xdr:colOff>
      <xdr:row>7</xdr:row>
      <xdr:rowOff>0</xdr:rowOff>
    </xdr:from>
    <xdr:to>
      <xdr:col>14</xdr:col>
      <xdr:colOff>2306668</xdr:colOff>
      <xdr:row>25</xdr:row>
      <xdr:rowOff>34309</xdr:rowOff>
    </xdr:to>
    <xdr:pic>
      <xdr:nvPicPr>
        <xdr:cNvPr id="2" name="Obrázok 1"/>
        <xdr:cNvPicPr>
          <a:picLocks noChangeAspect="1"/>
        </xdr:cNvPicPr>
      </xdr:nvPicPr>
      <xdr:blipFill>
        <a:blip xmlns:r="http://schemas.openxmlformats.org/officeDocument/2006/relationships" r:embed="rId1"/>
        <a:stretch>
          <a:fillRect/>
        </a:stretch>
      </xdr:blipFill>
      <xdr:spPr>
        <a:xfrm>
          <a:off x="13595351" y="1285875"/>
          <a:ext cx="3998941" cy="4930159"/>
        </a:xfrm>
        <a:prstGeom prst="rect">
          <a:avLst/>
        </a:prstGeom>
      </xdr:spPr>
    </xdr:pic>
    <xdr:clientData/>
  </xdr:twoCellAnchor>
  <xdr:twoCellAnchor editAs="oneCell">
    <xdr:from>
      <xdr:col>13</xdr:col>
      <xdr:colOff>613834</xdr:colOff>
      <xdr:row>44</xdr:row>
      <xdr:rowOff>116418</xdr:rowOff>
    </xdr:from>
    <xdr:to>
      <xdr:col>15</xdr:col>
      <xdr:colOff>16683</xdr:colOff>
      <xdr:row>48</xdr:row>
      <xdr:rowOff>593394</xdr:rowOff>
    </xdr:to>
    <xdr:pic>
      <xdr:nvPicPr>
        <xdr:cNvPr id="3" name="Obrázok 2"/>
        <xdr:cNvPicPr>
          <a:picLocks noChangeAspect="1"/>
        </xdr:cNvPicPr>
      </xdr:nvPicPr>
      <xdr:blipFill>
        <a:blip xmlns:r="http://schemas.openxmlformats.org/officeDocument/2006/relationships" r:embed="rId2"/>
        <a:stretch>
          <a:fillRect/>
        </a:stretch>
      </xdr:blipFill>
      <xdr:spPr>
        <a:xfrm>
          <a:off x="15215659" y="10355793"/>
          <a:ext cx="2936624" cy="14580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jesenska2725627/Desktop/tabu&#318;ky/BIG%20TAB/2018_03/BIG%20tab%20OIIP_03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jan.toman/Documents/Posledn&#225;%20&#250;loha/RRF/dodatocne%20kapacity_kvantifikacia_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Users/jan.toman/Documents/Posledn&#225;%20&#250;loha/RRF/z&#225;kladn&#233;%20&#353;koly_2019_knizni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kty OIMRK_OIIP"/>
      <sheetName val="zoznam"/>
      <sheetName val="výzvy"/>
      <sheetName val="voľná alokácia"/>
      <sheetName val="údaje z export projektov"/>
      <sheetName val="Celkové čerpanie 2016-2018"/>
      <sheetName val="Výzvy z ITMS"/>
      <sheetName val="SC612-2016-1a MŠ"/>
      <sheetName val="SC612-2016-1b MŠ"/>
      <sheetName val="SC613-2016-2 KC"/>
      <sheetName val="SC611-2016-3 voda"/>
      <sheetName val="SC611-2017-1 odpady"/>
      <sheetName val="T1_Pick_List"/>
    </sheetNames>
    <sheetDataSet>
      <sheetData sheetId="0"/>
      <sheetData sheetId="1">
        <row r="2">
          <cell r="C2" t="str">
            <v>OPLZ-PO6-SC612-2016-1a</v>
          </cell>
          <cell r="E2" t="str">
            <v>Trnavský</v>
          </cell>
        </row>
        <row r="3">
          <cell r="E3" t="str">
            <v>Nitriansky</v>
          </cell>
        </row>
        <row r="4">
          <cell r="E4" t="str">
            <v>Trenčiansky</v>
          </cell>
        </row>
        <row r="5">
          <cell r="E5" t="str">
            <v>Žilinský</v>
          </cell>
        </row>
        <row r="6">
          <cell r="E6" t="str">
            <v>Banskobystrický</v>
          </cell>
        </row>
        <row r="7">
          <cell r="E7" t="str">
            <v>Prešovský</v>
          </cell>
        </row>
        <row r="8">
          <cell r="E8" t="str">
            <v>Košický</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Hárok2"/>
      <sheetName val="okresy_ciselnik"/>
      <sheetName val="okresy_ziaci"/>
      <sheetName val="výber"/>
      <sheetName val="Hárok1"/>
      <sheetName val="výstup"/>
    </sheetNames>
    <sheetDataSet>
      <sheetData sheetId="0"/>
      <sheetData sheetId="1"/>
      <sheetData sheetId="2">
        <row r="1">
          <cell r="A1">
            <v>101</v>
          </cell>
          <cell r="B1" t="str">
            <v>Bratislava I</v>
          </cell>
        </row>
        <row r="2">
          <cell r="A2">
            <v>102</v>
          </cell>
          <cell r="B2" t="str">
            <v>Bratislava II</v>
          </cell>
        </row>
        <row r="3">
          <cell r="A3">
            <v>103</v>
          </cell>
          <cell r="B3" t="str">
            <v>Bratislava III</v>
          </cell>
        </row>
        <row r="4">
          <cell r="A4">
            <v>104</v>
          </cell>
          <cell r="B4" t="str">
            <v>Bratislava IV</v>
          </cell>
        </row>
        <row r="5">
          <cell r="A5">
            <v>105</v>
          </cell>
          <cell r="B5" t="str">
            <v>Bratislava V</v>
          </cell>
        </row>
        <row r="6">
          <cell r="A6">
            <v>106</v>
          </cell>
          <cell r="B6" t="str">
            <v xml:space="preserve">Malacky </v>
          </cell>
        </row>
        <row r="7">
          <cell r="A7">
            <v>107</v>
          </cell>
          <cell r="B7" t="str">
            <v>Pezinok</v>
          </cell>
        </row>
        <row r="8">
          <cell r="A8">
            <v>108</v>
          </cell>
          <cell r="B8" t="str">
            <v>Senec</v>
          </cell>
        </row>
        <row r="9">
          <cell r="A9">
            <v>201</v>
          </cell>
          <cell r="B9" t="str">
            <v xml:space="preserve">Dunajská Streda </v>
          </cell>
        </row>
        <row r="10">
          <cell r="A10">
            <v>202</v>
          </cell>
          <cell r="B10" t="str">
            <v>Galanta</v>
          </cell>
        </row>
        <row r="11">
          <cell r="A11">
            <v>203</v>
          </cell>
          <cell r="B11" t="str">
            <v>Hlohovec</v>
          </cell>
        </row>
        <row r="12">
          <cell r="A12">
            <v>204</v>
          </cell>
          <cell r="B12" t="str">
            <v>Piešťany</v>
          </cell>
        </row>
        <row r="13">
          <cell r="A13">
            <v>205</v>
          </cell>
          <cell r="B13" t="str">
            <v>Senica</v>
          </cell>
        </row>
        <row r="14">
          <cell r="A14">
            <v>206</v>
          </cell>
          <cell r="B14" t="str">
            <v>Skalica</v>
          </cell>
        </row>
        <row r="15">
          <cell r="A15">
            <v>207</v>
          </cell>
          <cell r="B15" t="str">
            <v>Trnava</v>
          </cell>
        </row>
        <row r="16">
          <cell r="A16">
            <v>301</v>
          </cell>
          <cell r="B16" t="str">
            <v>Bánovce nad Bebravou</v>
          </cell>
        </row>
        <row r="17">
          <cell r="A17">
            <v>302</v>
          </cell>
          <cell r="B17" t="str">
            <v>Ilava</v>
          </cell>
        </row>
        <row r="18">
          <cell r="A18">
            <v>303</v>
          </cell>
          <cell r="B18" t="str">
            <v>Myjava</v>
          </cell>
        </row>
        <row r="19">
          <cell r="A19">
            <v>304</v>
          </cell>
          <cell r="B19" t="str">
            <v>Nové Mesto nad Váhom</v>
          </cell>
        </row>
        <row r="20">
          <cell r="A20">
            <v>305</v>
          </cell>
          <cell r="B20" t="str">
            <v>Partizánske</v>
          </cell>
        </row>
        <row r="21">
          <cell r="A21">
            <v>306</v>
          </cell>
          <cell r="B21" t="str">
            <v>Považská Bystrica</v>
          </cell>
        </row>
        <row r="22">
          <cell r="A22">
            <v>307</v>
          </cell>
          <cell r="B22" t="str">
            <v>Prievidza</v>
          </cell>
        </row>
        <row r="23">
          <cell r="A23">
            <v>308</v>
          </cell>
          <cell r="B23" t="str">
            <v>Púchov</v>
          </cell>
        </row>
        <row r="24">
          <cell r="A24">
            <v>309</v>
          </cell>
          <cell r="B24" t="str">
            <v>Trenčín</v>
          </cell>
        </row>
        <row r="25">
          <cell r="A25">
            <v>401</v>
          </cell>
          <cell r="B25" t="str">
            <v>Komárno</v>
          </cell>
        </row>
        <row r="26">
          <cell r="A26">
            <v>402</v>
          </cell>
          <cell r="B26" t="str">
            <v>Levice</v>
          </cell>
        </row>
        <row r="27">
          <cell r="A27">
            <v>403</v>
          </cell>
          <cell r="B27" t="str">
            <v xml:space="preserve">Nitra </v>
          </cell>
        </row>
        <row r="28">
          <cell r="A28">
            <v>404</v>
          </cell>
          <cell r="B28" t="str">
            <v>Nové Zámky</v>
          </cell>
        </row>
        <row r="29">
          <cell r="A29">
            <v>405</v>
          </cell>
          <cell r="B29" t="str">
            <v>Šaľa</v>
          </cell>
        </row>
        <row r="30">
          <cell r="A30">
            <v>406</v>
          </cell>
          <cell r="B30" t="str">
            <v>Topoľčany</v>
          </cell>
        </row>
        <row r="31">
          <cell r="A31">
            <v>407</v>
          </cell>
          <cell r="B31" t="str">
            <v>Zlaté Moravce</v>
          </cell>
        </row>
        <row r="32">
          <cell r="A32">
            <v>501</v>
          </cell>
          <cell r="B32" t="str">
            <v>Bytča</v>
          </cell>
        </row>
        <row r="33">
          <cell r="A33">
            <v>502</v>
          </cell>
          <cell r="B33" t="str">
            <v>Čadca</v>
          </cell>
        </row>
        <row r="34">
          <cell r="A34">
            <v>503</v>
          </cell>
          <cell r="B34" t="str">
            <v>Dolný Kubín</v>
          </cell>
        </row>
        <row r="35">
          <cell r="A35">
            <v>504</v>
          </cell>
          <cell r="B35" t="str">
            <v>Kysucké Nové Mesto</v>
          </cell>
        </row>
        <row r="36">
          <cell r="A36">
            <v>505</v>
          </cell>
          <cell r="B36" t="str">
            <v>Liptovský Mikuláš</v>
          </cell>
        </row>
        <row r="37">
          <cell r="A37">
            <v>506</v>
          </cell>
          <cell r="B37" t="str">
            <v>Martin</v>
          </cell>
        </row>
        <row r="38">
          <cell r="A38">
            <v>507</v>
          </cell>
          <cell r="B38" t="str">
            <v>Námestovo</v>
          </cell>
        </row>
        <row r="39">
          <cell r="A39">
            <v>508</v>
          </cell>
          <cell r="B39" t="str">
            <v>Ružomberok</v>
          </cell>
        </row>
        <row r="40">
          <cell r="A40">
            <v>509</v>
          </cell>
          <cell r="B40" t="str">
            <v>Turčianske Teplice</v>
          </cell>
        </row>
        <row r="41">
          <cell r="A41">
            <v>510</v>
          </cell>
          <cell r="B41" t="str">
            <v>Tvrdošín</v>
          </cell>
        </row>
        <row r="42">
          <cell r="A42">
            <v>511</v>
          </cell>
          <cell r="B42" t="str">
            <v>Žilina</v>
          </cell>
        </row>
        <row r="43">
          <cell r="A43">
            <v>601</v>
          </cell>
          <cell r="B43" t="str">
            <v>Banská Bystrica</v>
          </cell>
        </row>
        <row r="44">
          <cell r="A44">
            <v>602</v>
          </cell>
          <cell r="B44" t="str">
            <v>Banská Štiavnica</v>
          </cell>
        </row>
        <row r="45">
          <cell r="A45">
            <v>603</v>
          </cell>
          <cell r="B45" t="str">
            <v>Brezno</v>
          </cell>
        </row>
        <row r="46">
          <cell r="A46">
            <v>604</v>
          </cell>
          <cell r="B46" t="str">
            <v>Detva</v>
          </cell>
        </row>
        <row r="47">
          <cell r="A47">
            <v>605</v>
          </cell>
          <cell r="B47" t="str">
            <v>Krupina</v>
          </cell>
        </row>
        <row r="48">
          <cell r="A48">
            <v>606</v>
          </cell>
          <cell r="B48" t="str">
            <v>Lučenec</v>
          </cell>
        </row>
        <row r="49">
          <cell r="A49">
            <v>607</v>
          </cell>
          <cell r="B49" t="str">
            <v>Poltár</v>
          </cell>
        </row>
        <row r="50">
          <cell r="A50">
            <v>608</v>
          </cell>
          <cell r="B50" t="str">
            <v>Revúca</v>
          </cell>
        </row>
        <row r="51">
          <cell r="A51">
            <v>609</v>
          </cell>
          <cell r="B51" t="str">
            <v>Rimavská Sobota</v>
          </cell>
        </row>
        <row r="52">
          <cell r="A52">
            <v>610</v>
          </cell>
          <cell r="B52" t="str">
            <v>Veľký Krtíš</v>
          </cell>
        </row>
        <row r="53">
          <cell r="A53">
            <v>611</v>
          </cell>
          <cell r="B53" t="str">
            <v>Zvolen</v>
          </cell>
        </row>
        <row r="54">
          <cell r="A54">
            <v>612</v>
          </cell>
          <cell r="B54" t="str">
            <v>Žarnovica</v>
          </cell>
        </row>
        <row r="55">
          <cell r="A55">
            <v>613</v>
          </cell>
          <cell r="B55" t="str">
            <v>Žiar nad Hronom</v>
          </cell>
        </row>
        <row r="56">
          <cell r="A56">
            <v>701</v>
          </cell>
          <cell r="B56" t="str">
            <v>Bardejov</v>
          </cell>
        </row>
        <row r="57">
          <cell r="A57">
            <v>702</v>
          </cell>
          <cell r="B57" t="str">
            <v>Humenné</v>
          </cell>
        </row>
        <row r="58">
          <cell r="A58">
            <v>703</v>
          </cell>
          <cell r="B58" t="str">
            <v>Kežmarok</v>
          </cell>
        </row>
        <row r="59">
          <cell r="A59">
            <v>704</v>
          </cell>
          <cell r="B59" t="str">
            <v>Levoča</v>
          </cell>
        </row>
        <row r="60">
          <cell r="A60">
            <v>705</v>
          </cell>
          <cell r="B60" t="str">
            <v>Medzilaborce</v>
          </cell>
        </row>
        <row r="61">
          <cell r="A61">
            <v>706</v>
          </cell>
          <cell r="B61" t="str">
            <v>Poprad</v>
          </cell>
        </row>
        <row r="62">
          <cell r="A62">
            <v>707</v>
          </cell>
          <cell r="B62" t="str">
            <v>Prešov</v>
          </cell>
        </row>
        <row r="63">
          <cell r="A63">
            <v>708</v>
          </cell>
          <cell r="B63" t="str">
            <v>Sabinov</v>
          </cell>
        </row>
        <row r="64">
          <cell r="A64">
            <v>709</v>
          </cell>
          <cell r="B64" t="str">
            <v>Snina</v>
          </cell>
        </row>
        <row r="65">
          <cell r="A65">
            <v>710</v>
          </cell>
          <cell r="B65" t="str">
            <v>Stará Ľubovňa</v>
          </cell>
        </row>
        <row r="66">
          <cell r="A66">
            <v>711</v>
          </cell>
          <cell r="B66" t="str">
            <v>Stropkov</v>
          </cell>
        </row>
        <row r="67">
          <cell r="A67">
            <v>712</v>
          </cell>
          <cell r="B67" t="str">
            <v>Svidník</v>
          </cell>
        </row>
        <row r="68">
          <cell r="A68">
            <v>713</v>
          </cell>
          <cell r="B68" t="str">
            <v>Vranov nad Topľov</v>
          </cell>
        </row>
        <row r="69">
          <cell r="A69">
            <v>801</v>
          </cell>
          <cell r="B69" t="str">
            <v>Gelnica</v>
          </cell>
        </row>
        <row r="70">
          <cell r="A70">
            <v>802</v>
          </cell>
          <cell r="B70" t="str">
            <v>Košice I</v>
          </cell>
        </row>
        <row r="71">
          <cell r="A71">
            <v>803</v>
          </cell>
          <cell r="B71" t="str">
            <v>Košice II</v>
          </cell>
        </row>
        <row r="72">
          <cell r="A72">
            <v>804</v>
          </cell>
          <cell r="B72" t="str">
            <v>Košice III</v>
          </cell>
        </row>
        <row r="73">
          <cell r="A73">
            <v>805</v>
          </cell>
          <cell r="B73" t="str">
            <v>Košice IV</v>
          </cell>
        </row>
        <row r="74">
          <cell r="A74">
            <v>806</v>
          </cell>
          <cell r="B74" t="str">
            <v>Košice - okolie</v>
          </cell>
        </row>
        <row r="75">
          <cell r="A75">
            <v>807</v>
          </cell>
          <cell r="B75" t="str">
            <v>Michalovce</v>
          </cell>
        </row>
        <row r="76">
          <cell r="A76">
            <v>808</v>
          </cell>
          <cell r="B76" t="str">
            <v>Rožňava</v>
          </cell>
        </row>
        <row r="77">
          <cell r="A77">
            <v>809</v>
          </cell>
          <cell r="B77" t="str">
            <v>Sobrance</v>
          </cell>
        </row>
        <row r="78">
          <cell r="A78">
            <v>810</v>
          </cell>
          <cell r="B78" t="str">
            <v>Spišská Nová Ves</v>
          </cell>
        </row>
        <row r="79">
          <cell r="A79">
            <v>811</v>
          </cell>
          <cell r="B79" t="str">
            <v>Trebišov</v>
          </cell>
        </row>
      </sheetData>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S s kniznicou"/>
      <sheetName val="vsetky ZS"/>
      <sheetName val="ziaci"/>
      <sheetName val="kniznice_SZP"/>
    </sheetNames>
    <sheetDataSet>
      <sheetData sheetId="0">
        <row r="2">
          <cell r="A2">
            <v>614394</v>
          </cell>
        </row>
        <row r="3">
          <cell r="A3">
            <v>614564</v>
          </cell>
        </row>
        <row r="4">
          <cell r="A4">
            <v>624128</v>
          </cell>
        </row>
        <row r="5">
          <cell r="A5">
            <v>17054389</v>
          </cell>
        </row>
        <row r="6">
          <cell r="A6">
            <v>17066867</v>
          </cell>
        </row>
        <row r="7">
          <cell r="A7">
            <v>17068207</v>
          </cell>
        </row>
        <row r="8">
          <cell r="A8">
            <v>17068223</v>
          </cell>
        </row>
        <row r="9">
          <cell r="A9">
            <v>17068975</v>
          </cell>
        </row>
        <row r="10">
          <cell r="A10">
            <v>17070589</v>
          </cell>
        </row>
        <row r="11">
          <cell r="A11">
            <v>17071089</v>
          </cell>
        </row>
        <row r="12">
          <cell r="A12">
            <v>17071097</v>
          </cell>
        </row>
        <row r="13">
          <cell r="A13">
            <v>17080703</v>
          </cell>
        </row>
        <row r="14">
          <cell r="A14">
            <v>17080711</v>
          </cell>
        </row>
        <row r="15">
          <cell r="A15">
            <v>17080720</v>
          </cell>
        </row>
        <row r="16">
          <cell r="A16">
            <v>17080738</v>
          </cell>
        </row>
        <row r="17">
          <cell r="A17">
            <v>17080746</v>
          </cell>
        </row>
        <row r="18">
          <cell r="A18">
            <v>17080754</v>
          </cell>
        </row>
        <row r="19">
          <cell r="A19">
            <v>17080762</v>
          </cell>
        </row>
        <row r="20">
          <cell r="A20">
            <v>17080771</v>
          </cell>
        </row>
        <row r="21">
          <cell r="A21">
            <v>17337631</v>
          </cell>
        </row>
        <row r="22">
          <cell r="A22">
            <v>18048650</v>
          </cell>
        </row>
        <row r="23">
          <cell r="A23">
            <v>30232228</v>
          </cell>
        </row>
        <row r="24">
          <cell r="A24">
            <v>30804663</v>
          </cell>
        </row>
        <row r="25">
          <cell r="A25">
            <v>30810655</v>
          </cell>
        </row>
        <row r="26">
          <cell r="A26">
            <v>30997241</v>
          </cell>
        </row>
        <row r="27">
          <cell r="A27">
            <v>31201440</v>
          </cell>
        </row>
        <row r="28">
          <cell r="A28">
            <v>31201458</v>
          </cell>
        </row>
        <row r="29">
          <cell r="A29">
            <v>31201628</v>
          </cell>
        </row>
        <row r="30">
          <cell r="A30">
            <v>31201636</v>
          </cell>
        </row>
        <row r="31">
          <cell r="A31">
            <v>31201661</v>
          </cell>
        </row>
        <row r="32">
          <cell r="A32">
            <v>31201725</v>
          </cell>
        </row>
        <row r="33">
          <cell r="A33">
            <v>31201733</v>
          </cell>
        </row>
        <row r="34">
          <cell r="A34">
            <v>31201741</v>
          </cell>
        </row>
        <row r="35">
          <cell r="A35">
            <v>31201784</v>
          </cell>
        </row>
        <row r="36">
          <cell r="A36">
            <v>31202284</v>
          </cell>
        </row>
        <row r="37">
          <cell r="A37">
            <v>31202331</v>
          </cell>
        </row>
        <row r="38">
          <cell r="A38">
            <v>31202349</v>
          </cell>
        </row>
        <row r="39">
          <cell r="A39">
            <v>31202357</v>
          </cell>
        </row>
        <row r="40">
          <cell r="A40">
            <v>31202365</v>
          </cell>
        </row>
        <row r="41">
          <cell r="A41">
            <v>31202411</v>
          </cell>
        </row>
        <row r="42">
          <cell r="A42">
            <v>31202420</v>
          </cell>
        </row>
        <row r="43">
          <cell r="A43">
            <v>31202462</v>
          </cell>
        </row>
        <row r="44">
          <cell r="A44">
            <v>31202471</v>
          </cell>
        </row>
        <row r="45">
          <cell r="A45">
            <v>31202641</v>
          </cell>
        </row>
        <row r="46">
          <cell r="A46">
            <v>31202659</v>
          </cell>
        </row>
        <row r="47">
          <cell r="A47">
            <v>31202667</v>
          </cell>
        </row>
        <row r="48">
          <cell r="A48">
            <v>31202802</v>
          </cell>
        </row>
        <row r="49">
          <cell r="A49">
            <v>31263089</v>
          </cell>
        </row>
        <row r="50">
          <cell r="A50">
            <v>31263097</v>
          </cell>
        </row>
        <row r="51">
          <cell r="A51">
            <v>31302912</v>
          </cell>
        </row>
        <row r="52">
          <cell r="A52">
            <v>31305318</v>
          </cell>
        </row>
        <row r="53">
          <cell r="A53">
            <v>31745041</v>
          </cell>
        </row>
        <row r="54">
          <cell r="A54">
            <v>31748180</v>
          </cell>
        </row>
        <row r="55">
          <cell r="A55">
            <v>31748198</v>
          </cell>
        </row>
        <row r="56">
          <cell r="A56">
            <v>31748201</v>
          </cell>
        </row>
        <row r="57">
          <cell r="A57">
            <v>31754911</v>
          </cell>
        </row>
        <row r="58">
          <cell r="A58">
            <v>31754929</v>
          </cell>
        </row>
        <row r="59">
          <cell r="A59">
            <v>31754953</v>
          </cell>
        </row>
        <row r="60">
          <cell r="A60">
            <v>31754961</v>
          </cell>
        </row>
        <row r="61">
          <cell r="A61">
            <v>31768849</v>
          </cell>
        </row>
        <row r="62">
          <cell r="A62">
            <v>31771424</v>
          </cell>
        </row>
        <row r="63">
          <cell r="A63">
            <v>31771475</v>
          </cell>
        </row>
        <row r="64">
          <cell r="A64">
            <v>31773702</v>
          </cell>
        </row>
        <row r="65">
          <cell r="A65">
            <v>31773711</v>
          </cell>
        </row>
        <row r="66">
          <cell r="A66">
            <v>31773729</v>
          </cell>
        </row>
        <row r="67">
          <cell r="A67">
            <v>31780474</v>
          </cell>
        </row>
        <row r="68">
          <cell r="A68">
            <v>31780491</v>
          </cell>
        </row>
        <row r="69">
          <cell r="A69">
            <v>31780504</v>
          </cell>
        </row>
        <row r="70">
          <cell r="A70">
            <v>31780539</v>
          </cell>
        </row>
        <row r="71">
          <cell r="A71">
            <v>31780547</v>
          </cell>
        </row>
        <row r="72">
          <cell r="A72">
            <v>31780717</v>
          </cell>
        </row>
        <row r="73">
          <cell r="A73">
            <v>31780741</v>
          </cell>
        </row>
        <row r="74">
          <cell r="A74">
            <v>31780776</v>
          </cell>
        </row>
        <row r="75">
          <cell r="A75">
            <v>31780806</v>
          </cell>
        </row>
        <row r="76">
          <cell r="A76">
            <v>31780865</v>
          </cell>
        </row>
        <row r="77">
          <cell r="A77">
            <v>31781845</v>
          </cell>
        </row>
        <row r="78">
          <cell r="A78">
            <v>31781853</v>
          </cell>
        </row>
        <row r="79">
          <cell r="A79">
            <v>31781977</v>
          </cell>
        </row>
        <row r="80">
          <cell r="A80">
            <v>31785204</v>
          </cell>
        </row>
        <row r="81">
          <cell r="A81">
            <v>31785212</v>
          </cell>
        </row>
        <row r="82">
          <cell r="A82">
            <v>31785221</v>
          </cell>
        </row>
        <row r="83">
          <cell r="A83">
            <v>31810250</v>
          </cell>
        </row>
        <row r="84">
          <cell r="A84">
            <v>31810268</v>
          </cell>
        </row>
        <row r="85">
          <cell r="A85">
            <v>31810276</v>
          </cell>
        </row>
        <row r="86">
          <cell r="A86">
            <v>31810284</v>
          </cell>
        </row>
        <row r="87">
          <cell r="A87">
            <v>31810292</v>
          </cell>
        </row>
        <row r="88">
          <cell r="A88">
            <v>31810446</v>
          </cell>
        </row>
        <row r="89">
          <cell r="A89">
            <v>31810462</v>
          </cell>
        </row>
        <row r="90">
          <cell r="A90">
            <v>31810497</v>
          </cell>
        </row>
        <row r="91">
          <cell r="A91">
            <v>31810969</v>
          </cell>
        </row>
        <row r="92">
          <cell r="A92">
            <v>31811612</v>
          </cell>
        </row>
        <row r="93">
          <cell r="A93">
            <v>31816681</v>
          </cell>
        </row>
        <row r="94">
          <cell r="A94">
            <v>31816860</v>
          </cell>
        </row>
        <row r="95">
          <cell r="A95">
            <v>31816908</v>
          </cell>
        </row>
        <row r="96">
          <cell r="A96">
            <v>31816916</v>
          </cell>
        </row>
        <row r="97">
          <cell r="A97">
            <v>31817017</v>
          </cell>
        </row>
        <row r="98">
          <cell r="A98">
            <v>31817025</v>
          </cell>
        </row>
        <row r="99">
          <cell r="A99">
            <v>31817068</v>
          </cell>
        </row>
        <row r="100">
          <cell r="A100">
            <v>31825001</v>
          </cell>
        </row>
        <row r="101">
          <cell r="A101">
            <v>31825010</v>
          </cell>
        </row>
        <row r="102">
          <cell r="A102">
            <v>31825052</v>
          </cell>
        </row>
        <row r="103">
          <cell r="A103">
            <v>31825389</v>
          </cell>
        </row>
        <row r="104">
          <cell r="A104">
            <v>31825621</v>
          </cell>
        </row>
        <row r="105">
          <cell r="A105">
            <v>31825702</v>
          </cell>
        </row>
        <row r="106">
          <cell r="A106">
            <v>31827691</v>
          </cell>
        </row>
        <row r="107">
          <cell r="A107">
            <v>31827705</v>
          </cell>
        </row>
        <row r="108">
          <cell r="A108">
            <v>31827829</v>
          </cell>
        </row>
        <row r="109">
          <cell r="A109">
            <v>31875394</v>
          </cell>
        </row>
        <row r="110">
          <cell r="A110">
            <v>31902952</v>
          </cell>
        </row>
        <row r="111">
          <cell r="A111">
            <v>31934617</v>
          </cell>
        </row>
        <row r="112">
          <cell r="A112">
            <v>31942067</v>
          </cell>
        </row>
        <row r="113">
          <cell r="A113">
            <v>31942202</v>
          </cell>
        </row>
        <row r="114">
          <cell r="A114">
            <v>31942806</v>
          </cell>
        </row>
        <row r="115">
          <cell r="A115">
            <v>31953158</v>
          </cell>
        </row>
        <row r="116">
          <cell r="A116">
            <v>31953204</v>
          </cell>
        </row>
        <row r="117">
          <cell r="A117">
            <v>31953271</v>
          </cell>
        </row>
        <row r="118">
          <cell r="A118">
            <v>31967256</v>
          </cell>
        </row>
        <row r="119">
          <cell r="A119">
            <v>34000976</v>
          </cell>
        </row>
        <row r="120">
          <cell r="A120">
            <v>34003304</v>
          </cell>
        </row>
        <row r="121">
          <cell r="A121">
            <v>34008900</v>
          </cell>
        </row>
        <row r="122">
          <cell r="A122">
            <v>34017011</v>
          </cell>
        </row>
        <row r="123">
          <cell r="A123">
            <v>34017381</v>
          </cell>
        </row>
        <row r="124">
          <cell r="A124">
            <v>34028218</v>
          </cell>
        </row>
        <row r="125">
          <cell r="A125">
            <v>34028226</v>
          </cell>
        </row>
        <row r="126">
          <cell r="A126">
            <v>34028277</v>
          </cell>
        </row>
        <row r="127">
          <cell r="A127">
            <v>35509082</v>
          </cell>
        </row>
        <row r="128">
          <cell r="A128">
            <v>35513454</v>
          </cell>
        </row>
        <row r="129">
          <cell r="A129">
            <v>35519151</v>
          </cell>
        </row>
        <row r="130">
          <cell r="A130">
            <v>35520078</v>
          </cell>
        </row>
        <row r="131">
          <cell r="A131">
            <v>35534656</v>
          </cell>
        </row>
        <row r="132">
          <cell r="A132">
            <v>35534664</v>
          </cell>
        </row>
        <row r="133">
          <cell r="A133">
            <v>35534681</v>
          </cell>
        </row>
        <row r="134">
          <cell r="A134">
            <v>35540486</v>
          </cell>
        </row>
        <row r="135">
          <cell r="A135">
            <v>35540648</v>
          </cell>
        </row>
        <row r="136">
          <cell r="A136">
            <v>35541067</v>
          </cell>
        </row>
        <row r="137">
          <cell r="A137">
            <v>35541075</v>
          </cell>
        </row>
        <row r="138">
          <cell r="A138">
            <v>35541113</v>
          </cell>
        </row>
        <row r="139">
          <cell r="A139">
            <v>35541121</v>
          </cell>
        </row>
        <row r="140">
          <cell r="A140">
            <v>35541130</v>
          </cell>
        </row>
        <row r="141">
          <cell r="A141">
            <v>35541148</v>
          </cell>
        </row>
        <row r="142">
          <cell r="A142">
            <v>35541156</v>
          </cell>
        </row>
        <row r="143">
          <cell r="A143">
            <v>35541172</v>
          </cell>
        </row>
        <row r="144">
          <cell r="A144">
            <v>35541181</v>
          </cell>
        </row>
        <row r="145">
          <cell r="A145">
            <v>35541199</v>
          </cell>
        </row>
        <row r="146">
          <cell r="A146">
            <v>35541202</v>
          </cell>
        </row>
        <row r="147">
          <cell r="A147">
            <v>35541211</v>
          </cell>
        </row>
        <row r="148">
          <cell r="A148">
            <v>35541229</v>
          </cell>
        </row>
        <row r="149">
          <cell r="A149">
            <v>35541245</v>
          </cell>
        </row>
        <row r="150">
          <cell r="A150">
            <v>35541253</v>
          </cell>
        </row>
        <row r="151">
          <cell r="A151">
            <v>35541270</v>
          </cell>
        </row>
        <row r="152">
          <cell r="A152">
            <v>35541288</v>
          </cell>
        </row>
        <row r="153">
          <cell r="A153">
            <v>35541296</v>
          </cell>
        </row>
        <row r="154">
          <cell r="A154">
            <v>35541318</v>
          </cell>
        </row>
        <row r="155">
          <cell r="A155">
            <v>35541326</v>
          </cell>
        </row>
        <row r="156">
          <cell r="A156">
            <v>35541385</v>
          </cell>
        </row>
        <row r="157">
          <cell r="A157">
            <v>35542241</v>
          </cell>
        </row>
        <row r="158">
          <cell r="A158">
            <v>35542250</v>
          </cell>
        </row>
        <row r="159">
          <cell r="A159">
            <v>35542268</v>
          </cell>
        </row>
        <row r="160">
          <cell r="A160">
            <v>35542276</v>
          </cell>
        </row>
        <row r="161">
          <cell r="A161">
            <v>35543019</v>
          </cell>
        </row>
        <row r="162">
          <cell r="A162">
            <v>35543426</v>
          </cell>
        </row>
        <row r="163">
          <cell r="A163">
            <v>35543639</v>
          </cell>
        </row>
        <row r="164">
          <cell r="A164">
            <v>35543647</v>
          </cell>
        </row>
        <row r="165">
          <cell r="A165">
            <v>35543701</v>
          </cell>
        </row>
        <row r="166">
          <cell r="A166">
            <v>35543728</v>
          </cell>
        </row>
        <row r="167">
          <cell r="A167">
            <v>35543752</v>
          </cell>
        </row>
        <row r="168">
          <cell r="A168">
            <v>35543825</v>
          </cell>
        </row>
        <row r="169">
          <cell r="A169">
            <v>35543906</v>
          </cell>
        </row>
        <row r="170">
          <cell r="A170">
            <v>35543914</v>
          </cell>
        </row>
        <row r="171">
          <cell r="A171">
            <v>35543922</v>
          </cell>
        </row>
        <row r="172">
          <cell r="A172">
            <v>35543931</v>
          </cell>
        </row>
        <row r="173">
          <cell r="A173">
            <v>35543957</v>
          </cell>
        </row>
        <row r="174">
          <cell r="A174">
            <v>35544015</v>
          </cell>
        </row>
        <row r="175">
          <cell r="A175">
            <v>35544031</v>
          </cell>
        </row>
        <row r="176">
          <cell r="A176">
            <v>35544074</v>
          </cell>
        </row>
        <row r="177">
          <cell r="A177">
            <v>35544121</v>
          </cell>
        </row>
        <row r="178">
          <cell r="A178">
            <v>35544198</v>
          </cell>
        </row>
        <row r="179">
          <cell r="A179">
            <v>35544201</v>
          </cell>
        </row>
        <row r="180">
          <cell r="A180">
            <v>35544210</v>
          </cell>
        </row>
        <row r="181">
          <cell r="A181">
            <v>35544228</v>
          </cell>
        </row>
        <row r="182">
          <cell r="A182">
            <v>35544244</v>
          </cell>
        </row>
        <row r="183">
          <cell r="A183">
            <v>35544295</v>
          </cell>
        </row>
        <row r="184">
          <cell r="A184">
            <v>35544317</v>
          </cell>
        </row>
        <row r="185">
          <cell r="A185">
            <v>35544341</v>
          </cell>
        </row>
        <row r="186">
          <cell r="A186">
            <v>35544384</v>
          </cell>
        </row>
        <row r="187">
          <cell r="A187">
            <v>35544392</v>
          </cell>
        </row>
        <row r="188">
          <cell r="A188">
            <v>35544414</v>
          </cell>
        </row>
        <row r="189">
          <cell r="A189">
            <v>35544422</v>
          </cell>
        </row>
        <row r="190">
          <cell r="A190">
            <v>35544457</v>
          </cell>
        </row>
        <row r="191">
          <cell r="A191">
            <v>35544546</v>
          </cell>
        </row>
        <row r="192">
          <cell r="A192">
            <v>35544554</v>
          </cell>
        </row>
        <row r="193">
          <cell r="A193">
            <v>35544562</v>
          </cell>
        </row>
        <row r="194">
          <cell r="A194">
            <v>35544805</v>
          </cell>
        </row>
        <row r="195">
          <cell r="A195">
            <v>35545577</v>
          </cell>
        </row>
        <row r="196">
          <cell r="A196">
            <v>35545585</v>
          </cell>
        </row>
        <row r="197">
          <cell r="A197">
            <v>35545593</v>
          </cell>
        </row>
        <row r="198">
          <cell r="A198">
            <v>35545607</v>
          </cell>
        </row>
        <row r="199">
          <cell r="A199">
            <v>35545623</v>
          </cell>
        </row>
        <row r="200">
          <cell r="A200">
            <v>35545631</v>
          </cell>
        </row>
        <row r="201">
          <cell r="A201">
            <v>35545640</v>
          </cell>
        </row>
        <row r="202">
          <cell r="A202">
            <v>35545755</v>
          </cell>
        </row>
        <row r="203">
          <cell r="A203">
            <v>35546051</v>
          </cell>
        </row>
        <row r="204">
          <cell r="A204">
            <v>35546069</v>
          </cell>
        </row>
        <row r="205">
          <cell r="A205">
            <v>35546077</v>
          </cell>
        </row>
        <row r="206">
          <cell r="A206">
            <v>35546085</v>
          </cell>
        </row>
        <row r="207">
          <cell r="A207">
            <v>35546093</v>
          </cell>
        </row>
        <row r="208">
          <cell r="A208">
            <v>35546328</v>
          </cell>
        </row>
        <row r="209">
          <cell r="A209">
            <v>35546425</v>
          </cell>
        </row>
        <row r="210">
          <cell r="A210">
            <v>35546468</v>
          </cell>
        </row>
        <row r="211">
          <cell r="A211">
            <v>35546476</v>
          </cell>
        </row>
        <row r="212">
          <cell r="A212">
            <v>35546484</v>
          </cell>
        </row>
        <row r="213">
          <cell r="A213">
            <v>35546492</v>
          </cell>
        </row>
        <row r="214">
          <cell r="A214">
            <v>35546573</v>
          </cell>
        </row>
        <row r="215">
          <cell r="A215">
            <v>35546727</v>
          </cell>
        </row>
        <row r="216">
          <cell r="A216">
            <v>35546751</v>
          </cell>
        </row>
        <row r="217">
          <cell r="A217">
            <v>35553863</v>
          </cell>
        </row>
        <row r="218">
          <cell r="A218">
            <v>35553979</v>
          </cell>
        </row>
        <row r="219">
          <cell r="A219">
            <v>35556684</v>
          </cell>
        </row>
        <row r="220">
          <cell r="A220">
            <v>35560347</v>
          </cell>
        </row>
        <row r="221">
          <cell r="A221">
            <v>35561301</v>
          </cell>
        </row>
        <row r="222">
          <cell r="A222">
            <v>35562447</v>
          </cell>
        </row>
        <row r="223">
          <cell r="A223">
            <v>35602244</v>
          </cell>
        </row>
        <row r="224">
          <cell r="A224">
            <v>35602643</v>
          </cell>
        </row>
        <row r="225">
          <cell r="A225">
            <v>35602651</v>
          </cell>
        </row>
        <row r="226">
          <cell r="A226">
            <v>35611201</v>
          </cell>
        </row>
        <row r="227">
          <cell r="A227">
            <v>35677686</v>
          </cell>
        </row>
        <row r="228">
          <cell r="A228">
            <v>35677708</v>
          </cell>
        </row>
        <row r="229">
          <cell r="A229">
            <v>35677741</v>
          </cell>
        </row>
        <row r="230">
          <cell r="A230">
            <v>35677767</v>
          </cell>
        </row>
        <row r="231">
          <cell r="A231">
            <v>35677775</v>
          </cell>
        </row>
        <row r="232">
          <cell r="A232">
            <v>35677783</v>
          </cell>
        </row>
        <row r="233">
          <cell r="A233">
            <v>35677805</v>
          </cell>
        </row>
        <row r="234">
          <cell r="A234">
            <v>35677813</v>
          </cell>
        </row>
        <row r="235">
          <cell r="A235">
            <v>35677821</v>
          </cell>
        </row>
        <row r="236">
          <cell r="A236">
            <v>35677830</v>
          </cell>
        </row>
        <row r="237">
          <cell r="A237">
            <v>35677848</v>
          </cell>
        </row>
        <row r="238">
          <cell r="A238">
            <v>35677856</v>
          </cell>
        </row>
        <row r="239">
          <cell r="A239">
            <v>35678119</v>
          </cell>
        </row>
        <row r="240">
          <cell r="A240">
            <v>35678127</v>
          </cell>
        </row>
        <row r="241">
          <cell r="A241">
            <v>35991488</v>
          </cell>
        </row>
        <row r="242">
          <cell r="A242">
            <v>35991496</v>
          </cell>
        </row>
        <row r="243">
          <cell r="A243">
            <v>35991593</v>
          </cell>
        </row>
        <row r="244">
          <cell r="A244">
            <v>35991607</v>
          </cell>
        </row>
        <row r="245">
          <cell r="A245">
            <v>35991755</v>
          </cell>
        </row>
        <row r="246">
          <cell r="A246">
            <v>35991852</v>
          </cell>
        </row>
        <row r="247">
          <cell r="A247">
            <v>35991861</v>
          </cell>
        </row>
        <row r="248">
          <cell r="A248">
            <v>35995904</v>
          </cell>
        </row>
        <row r="249">
          <cell r="A249">
            <v>35995912</v>
          </cell>
        </row>
        <row r="250">
          <cell r="A250">
            <v>35995955</v>
          </cell>
        </row>
        <row r="251">
          <cell r="A251">
            <v>35995963</v>
          </cell>
        </row>
        <row r="252">
          <cell r="A252">
            <v>35995998</v>
          </cell>
        </row>
        <row r="253">
          <cell r="A253">
            <v>35997621</v>
          </cell>
        </row>
        <row r="254">
          <cell r="A254">
            <v>36060917</v>
          </cell>
        </row>
        <row r="255">
          <cell r="A255">
            <v>36060976</v>
          </cell>
        </row>
        <row r="256">
          <cell r="A256">
            <v>36062197</v>
          </cell>
        </row>
        <row r="257">
          <cell r="A257">
            <v>36062219</v>
          </cell>
        </row>
        <row r="258">
          <cell r="A258">
            <v>36062227</v>
          </cell>
        </row>
        <row r="259">
          <cell r="A259">
            <v>36062243</v>
          </cell>
        </row>
        <row r="260">
          <cell r="A260">
            <v>36062260</v>
          </cell>
        </row>
        <row r="261">
          <cell r="A261">
            <v>36063924</v>
          </cell>
        </row>
        <row r="262">
          <cell r="A262">
            <v>36063932</v>
          </cell>
        </row>
        <row r="263">
          <cell r="A263">
            <v>36063959</v>
          </cell>
        </row>
        <row r="264">
          <cell r="A264">
            <v>36064181</v>
          </cell>
        </row>
        <row r="265">
          <cell r="A265">
            <v>36067334</v>
          </cell>
        </row>
        <row r="266">
          <cell r="A266">
            <v>36070998</v>
          </cell>
        </row>
        <row r="267">
          <cell r="A267">
            <v>36071021</v>
          </cell>
        </row>
        <row r="268">
          <cell r="A268">
            <v>36071048</v>
          </cell>
        </row>
        <row r="269">
          <cell r="A269">
            <v>36071102</v>
          </cell>
        </row>
        <row r="270">
          <cell r="A270">
            <v>36071145</v>
          </cell>
        </row>
        <row r="271">
          <cell r="A271">
            <v>36071161</v>
          </cell>
        </row>
        <row r="272">
          <cell r="A272">
            <v>36071170</v>
          </cell>
        </row>
        <row r="273">
          <cell r="A273">
            <v>36071200</v>
          </cell>
        </row>
        <row r="274">
          <cell r="A274">
            <v>36071226</v>
          </cell>
        </row>
        <row r="275">
          <cell r="A275">
            <v>36078514</v>
          </cell>
        </row>
        <row r="276">
          <cell r="A276">
            <v>36080322</v>
          </cell>
        </row>
        <row r="277">
          <cell r="A277">
            <v>36080331</v>
          </cell>
        </row>
        <row r="278">
          <cell r="A278">
            <v>36080349</v>
          </cell>
        </row>
        <row r="279">
          <cell r="A279">
            <v>36080403</v>
          </cell>
        </row>
        <row r="280">
          <cell r="A280">
            <v>36080446</v>
          </cell>
        </row>
        <row r="281">
          <cell r="A281">
            <v>36080454</v>
          </cell>
        </row>
        <row r="282">
          <cell r="A282">
            <v>36080462</v>
          </cell>
        </row>
        <row r="283">
          <cell r="A283">
            <v>36080471</v>
          </cell>
        </row>
        <row r="284">
          <cell r="A284">
            <v>36080489</v>
          </cell>
        </row>
        <row r="285">
          <cell r="A285">
            <v>36080501</v>
          </cell>
        </row>
        <row r="286">
          <cell r="A286">
            <v>36080519</v>
          </cell>
        </row>
        <row r="287">
          <cell r="A287">
            <v>36080527</v>
          </cell>
        </row>
        <row r="288">
          <cell r="A288">
            <v>36080543</v>
          </cell>
        </row>
        <row r="289">
          <cell r="A289">
            <v>36080586</v>
          </cell>
        </row>
        <row r="290">
          <cell r="A290">
            <v>36080594</v>
          </cell>
        </row>
        <row r="291">
          <cell r="A291">
            <v>36080608</v>
          </cell>
        </row>
        <row r="292">
          <cell r="A292">
            <v>36080683</v>
          </cell>
        </row>
        <row r="293">
          <cell r="A293">
            <v>36080799</v>
          </cell>
        </row>
        <row r="294">
          <cell r="A294">
            <v>36080861</v>
          </cell>
        </row>
        <row r="295">
          <cell r="A295">
            <v>36080870</v>
          </cell>
        </row>
        <row r="296">
          <cell r="A296">
            <v>36081001</v>
          </cell>
        </row>
        <row r="297">
          <cell r="A297">
            <v>36081019</v>
          </cell>
        </row>
        <row r="298">
          <cell r="A298">
            <v>36081027</v>
          </cell>
        </row>
        <row r="299">
          <cell r="A299">
            <v>36081035</v>
          </cell>
        </row>
        <row r="300">
          <cell r="A300">
            <v>36081043</v>
          </cell>
        </row>
        <row r="301">
          <cell r="A301">
            <v>36081051</v>
          </cell>
        </row>
        <row r="302">
          <cell r="A302">
            <v>36081060</v>
          </cell>
        </row>
        <row r="303">
          <cell r="A303">
            <v>36081078</v>
          </cell>
        </row>
        <row r="304">
          <cell r="A304">
            <v>36081086</v>
          </cell>
        </row>
        <row r="305">
          <cell r="A305">
            <v>36086568</v>
          </cell>
        </row>
        <row r="306">
          <cell r="A306">
            <v>36086576</v>
          </cell>
        </row>
        <row r="307">
          <cell r="A307">
            <v>36086584</v>
          </cell>
        </row>
        <row r="308">
          <cell r="A308">
            <v>36086592</v>
          </cell>
        </row>
        <row r="309">
          <cell r="A309">
            <v>36086606</v>
          </cell>
        </row>
        <row r="310">
          <cell r="A310">
            <v>36086681</v>
          </cell>
        </row>
        <row r="311">
          <cell r="A311">
            <v>36086789</v>
          </cell>
        </row>
        <row r="312">
          <cell r="A312">
            <v>36090212</v>
          </cell>
        </row>
        <row r="313">
          <cell r="A313">
            <v>36090239</v>
          </cell>
        </row>
        <row r="314">
          <cell r="A314">
            <v>36090344</v>
          </cell>
        </row>
        <row r="315">
          <cell r="A315">
            <v>36090352</v>
          </cell>
        </row>
        <row r="316">
          <cell r="A316">
            <v>36090361</v>
          </cell>
        </row>
        <row r="317">
          <cell r="A317">
            <v>36090379</v>
          </cell>
        </row>
        <row r="318">
          <cell r="A318">
            <v>36093734</v>
          </cell>
        </row>
        <row r="319">
          <cell r="A319">
            <v>36093815</v>
          </cell>
        </row>
        <row r="320">
          <cell r="A320">
            <v>36093939</v>
          </cell>
        </row>
        <row r="321">
          <cell r="A321">
            <v>36094081</v>
          </cell>
        </row>
        <row r="322">
          <cell r="A322">
            <v>36094099</v>
          </cell>
        </row>
        <row r="323">
          <cell r="A323">
            <v>36094102</v>
          </cell>
        </row>
        <row r="324">
          <cell r="A324">
            <v>36094111</v>
          </cell>
        </row>
        <row r="325">
          <cell r="A325">
            <v>36094129</v>
          </cell>
        </row>
        <row r="326">
          <cell r="A326">
            <v>36094137</v>
          </cell>
        </row>
        <row r="327">
          <cell r="A327">
            <v>36094188</v>
          </cell>
        </row>
        <row r="328">
          <cell r="A328">
            <v>36094196</v>
          </cell>
        </row>
        <row r="329">
          <cell r="A329">
            <v>36094218</v>
          </cell>
        </row>
        <row r="330">
          <cell r="A330">
            <v>36094226</v>
          </cell>
        </row>
        <row r="331">
          <cell r="A331">
            <v>36105881</v>
          </cell>
        </row>
        <row r="332">
          <cell r="A332">
            <v>36106011</v>
          </cell>
        </row>
        <row r="333">
          <cell r="A333">
            <v>36110108</v>
          </cell>
        </row>
        <row r="334">
          <cell r="A334">
            <v>36110744</v>
          </cell>
        </row>
        <row r="335">
          <cell r="A335">
            <v>36110752</v>
          </cell>
        </row>
        <row r="336">
          <cell r="A336">
            <v>36115207</v>
          </cell>
        </row>
        <row r="337">
          <cell r="A337">
            <v>36124613</v>
          </cell>
        </row>
        <row r="338">
          <cell r="A338">
            <v>36124656</v>
          </cell>
        </row>
        <row r="339">
          <cell r="A339">
            <v>36124664</v>
          </cell>
        </row>
        <row r="340">
          <cell r="A340">
            <v>36124672</v>
          </cell>
        </row>
        <row r="341">
          <cell r="A341">
            <v>36124681</v>
          </cell>
        </row>
        <row r="342">
          <cell r="A342">
            <v>36124711</v>
          </cell>
        </row>
        <row r="343">
          <cell r="A343">
            <v>36125075</v>
          </cell>
        </row>
        <row r="344">
          <cell r="A344">
            <v>36125105</v>
          </cell>
        </row>
        <row r="345">
          <cell r="A345">
            <v>36125121</v>
          </cell>
        </row>
        <row r="346">
          <cell r="A346">
            <v>36125148</v>
          </cell>
        </row>
        <row r="347">
          <cell r="A347">
            <v>36125288</v>
          </cell>
        </row>
        <row r="348">
          <cell r="A348">
            <v>36125296</v>
          </cell>
        </row>
        <row r="349">
          <cell r="A349">
            <v>36125300</v>
          </cell>
        </row>
        <row r="350">
          <cell r="A350">
            <v>36125377</v>
          </cell>
        </row>
        <row r="351">
          <cell r="A351">
            <v>36125431</v>
          </cell>
        </row>
        <row r="352">
          <cell r="A352">
            <v>36125458</v>
          </cell>
        </row>
        <row r="353">
          <cell r="A353">
            <v>36125563</v>
          </cell>
        </row>
        <row r="354">
          <cell r="A354">
            <v>36125571</v>
          </cell>
        </row>
        <row r="355">
          <cell r="A355">
            <v>36125580</v>
          </cell>
        </row>
        <row r="356">
          <cell r="A356">
            <v>36125601</v>
          </cell>
        </row>
        <row r="357">
          <cell r="A357">
            <v>36125610</v>
          </cell>
        </row>
        <row r="358">
          <cell r="A358">
            <v>36125636</v>
          </cell>
        </row>
        <row r="359">
          <cell r="A359">
            <v>36125644</v>
          </cell>
        </row>
        <row r="360">
          <cell r="A360">
            <v>36125661</v>
          </cell>
        </row>
        <row r="361">
          <cell r="A361">
            <v>36125679</v>
          </cell>
        </row>
        <row r="362">
          <cell r="A362">
            <v>36125687</v>
          </cell>
        </row>
        <row r="363">
          <cell r="A363">
            <v>36125695</v>
          </cell>
        </row>
        <row r="364">
          <cell r="A364">
            <v>36125717</v>
          </cell>
        </row>
        <row r="365">
          <cell r="A365">
            <v>36125784</v>
          </cell>
        </row>
        <row r="366">
          <cell r="A366">
            <v>36125814</v>
          </cell>
        </row>
        <row r="367">
          <cell r="A367">
            <v>36125822</v>
          </cell>
        </row>
        <row r="368">
          <cell r="A368">
            <v>36125920</v>
          </cell>
        </row>
        <row r="369">
          <cell r="A369">
            <v>36125946</v>
          </cell>
        </row>
        <row r="370">
          <cell r="A370">
            <v>36125971</v>
          </cell>
        </row>
        <row r="371">
          <cell r="A371">
            <v>36126560</v>
          </cell>
        </row>
        <row r="372">
          <cell r="A372">
            <v>36126586</v>
          </cell>
        </row>
        <row r="373">
          <cell r="A373">
            <v>36126594</v>
          </cell>
        </row>
        <row r="374">
          <cell r="A374">
            <v>36126659</v>
          </cell>
        </row>
        <row r="375">
          <cell r="A375">
            <v>36126683</v>
          </cell>
        </row>
        <row r="376">
          <cell r="A376">
            <v>36126691</v>
          </cell>
        </row>
        <row r="377">
          <cell r="A377">
            <v>36126721</v>
          </cell>
        </row>
        <row r="378">
          <cell r="A378">
            <v>36126748</v>
          </cell>
        </row>
        <row r="379">
          <cell r="A379">
            <v>36126756</v>
          </cell>
        </row>
        <row r="380">
          <cell r="A380">
            <v>36126772</v>
          </cell>
        </row>
        <row r="381">
          <cell r="A381">
            <v>36126781</v>
          </cell>
        </row>
        <row r="382">
          <cell r="A382">
            <v>36126799</v>
          </cell>
        </row>
        <row r="383">
          <cell r="A383">
            <v>36126802</v>
          </cell>
        </row>
        <row r="384">
          <cell r="A384">
            <v>36126829</v>
          </cell>
        </row>
        <row r="385">
          <cell r="A385">
            <v>36126926</v>
          </cell>
        </row>
        <row r="386">
          <cell r="A386">
            <v>36126942</v>
          </cell>
        </row>
        <row r="387">
          <cell r="A387">
            <v>36127922</v>
          </cell>
        </row>
        <row r="388">
          <cell r="A388">
            <v>36128392</v>
          </cell>
        </row>
        <row r="389">
          <cell r="A389">
            <v>36128406</v>
          </cell>
        </row>
        <row r="390">
          <cell r="A390">
            <v>36128414</v>
          </cell>
        </row>
        <row r="391">
          <cell r="A391">
            <v>36128449</v>
          </cell>
        </row>
        <row r="392">
          <cell r="A392">
            <v>36128473</v>
          </cell>
        </row>
        <row r="393">
          <cell r="A393">
            <v>36128481</v>
          </cell>
        </row>
        <row r="394">
          <cell r="A394">
            <v>36128490</v>
          </cell>
        </row>
        <row r="395">
          <cell r="A395">
            <v>36128503</v>
          </cell>
        </row>
        <row r="396">
          <cell r="A396">
            <v>36128538</v>
          </cell>
        </row>
        <row r="397">
          <cell r="A397">
            <v>36129011</v>
          </cell>
        </row>
        <row r="398">
          <cell r="A398">
            <v>36129674</v>
          </cell>
        </row>
        <row r="399">
          <cell r="A399">
            <v>36129771</v>
          </cell>
        </row>
        <row r="400">
          <cell r="A400">
            <v>36129798</v>
          </cell>
        </row>
        <row r="401">
          <cell r="A401">
            <v>36129852</v>
          </cell>
        </row>
        <row r="402">
          <cell r="A402">
            <v>36129879</v>
          </cell>
        </row>
        <row r="403">
          <cell r="A403">
            <v>36131415</v>
          </cell>
        </row>
        <row r="404">
          <cell r="A404">
            <v>36131644</v>
          </cell>
        </row>
        <row r="405">
          <cell r="A405">
            <v>36140783</v>
          </cell>
        </row>
        <row r="406">
          <cell r="A406">
            <v>36142140</v>
          </cell>
        </row>
        <row r="407">
          <cell r="A407">
            <v>36142654</v>
          </cell>
        </row>
        <row r="408">
          <cell r="A408">
            <v>36145297</v>
          </cell>
        </row>
        <row r="409">
          <cell r="A409">
            <v>36158089</v>
          </cell>
        </row>
        <row r="410">
          <cell r="A410">
            <v>36158097</v>
          </cell>
        </row>
        <row r="411">
          <cell r="A411">
            <v>36158101</v>
          </cell>
        </row>
        <row r="412">
          <cell r="A412">
            <v>36158119</v>
          </cell>
        </row>
        <row r="413">
          <cell r="A413">
            <v>36158143</v>
          </cell>
        </row>
        <row r="414">
          <cell r="A414">
            <v>36158348</v>
          </cell>
        </row>
        <row r="415">
          <cell r="A415">
            <v>36158411</v>
          </cell>
        </row>
        <row r="416">
          <cell r="A416">
            <v>36158429</v>
          </cell>
        </row>
        <row r="417">
          <cell r="A417">
            <v>36158895</v>
          </cell>
        </row>
        <row r="418">
          <cell r="A418">
            <v>36158933</v>
          </cell>
        </row>
        <row r="419">
          <cell r="A419">
            <v>36158968</v>
          </cell>
        </row>
        <row r="420">
          <cell r="A420">
            <v>36158976</v>
          </cell>
        </row>
        <row r="421">
          <cell r="A421">
            <v>36158984</v>
          </cell>
        </row>
        <row r="422">
          <cell r="A422">
            <v>36159034</v>
          </cell>
        </row>
        <row r="423">
          <cell r="A423">
            <v>36159042</v>
          </cell>
        </row>
        <row r="424">
          <cell r="A424">
            <v>36159051</v>
          </cell>
        </row>
        <row r="425">
          <cell r="A425">
            <v>36165051</v>
          </cell>
        </row>
        <row r="426">
          <cell r="A426">
            <v>36165620</v>
          </cell>
        </row>
        <row r="427">
          <cell r="A427">
            <v>36165638</v>
          </cell>
        </row>
        <row r="428">
          <cell r="A428">
            <v>37782487</v>
          </cell>
        </row>
        <row r="429">
          <cell r="A429">
            <v>37785834</v>
          </cell>
        </row>
        <row r="430">
          <cell r="A430">
            <v>37791605</v>
          </cell>
        </row>
        <row r="431">
          <cell r="A431">
            <v>37791851</v>
          </cell>
        </row>
        <row r="432">
          <cell r="A432">
            <v>37792041</v>
          </cell>
        </row>
        <row r="433">
          <cell r="A433">
            <v>37792059</v>
          </cell>
        </row>
        <row r="434">
          <cell r="A434">
            <v>37798383</v>
          </cell>
        </row>
        <row r="435">
          <cell r="A435">
            <v>37808699</v>
          </cell>
        </row>
        <row r="436">
          <cell r="A436">
            <v>37808761</v>
          </cell>
        </row>
        <row r="437">
          <cell r="A437">
            <v>37808796</v>
          </cell>
        </row>
        <row r="438">
          <cell r="A438">
            <v>37809750</v>
          </cell>
        </row>
        <row r="439">
          <cell r="A439">
            <v>37809831</v>
          </cell>
        </row>
        <row r="440">
          <cell r="A440">
            <v>37810057</v>
          </cell>
        </row>
        <row r="441">
          <cell r="A441">
            <v>37810103</v>
          </cell>
        </row>
        <row r="442">
          <cell r="A442">
            <v>37810111</v>
          </cell>
        </row>
        <row r="443">
          <cell r="A443">
            <v>37810171</v>
          </cell>
        </row>
        <row r="444">
          <cell r="A444">
            <v>37810189</v>
          </cell>
        </row>
        <row r="445">
          <cell r="A445">
            <v>37810235</v>
          </cell>
        </row>
        <row r="446">
          <cell r="A446">
            <v>37810308</v>
          </cell>
        </row>
        <row r="447">
          <cell r="A447">
            <v>37810324</v>
          </cell>
        </row>
        <row r="448">
          <cell r="A448">
            <v>37810332</v>
          </cell>
        </row>
        <row r="449">
          <cell r="A449">
            <v>37810341</v>
          </cell>
        </row>
        <row r="450">
          <cell r="A450">
            <v>37810359</v>
          </cell>
        </row>
        <row r="451">
          <cell r="A451">
            <v>37810375</v>
          </cell>
        </row>
        <row r="452">
          <cell r="A452">
            <v>37810481</v>
          </cell>
        </row>
        <row r="453">
          <cell r="A453">
            <v>37810669</v>
          </cell>
        </row>
        <row r="454">
          <cell r="A454">
            <v>37810677</v>
          </cell>
        </row>
        <row r="455">
          <cell r="A455">
            <v>37810839</v>
          </cell>
        </row>
        <row r="456">
          <cell r="A456">
            <v>37810898</v>
          </cell>
        </row>
        <row r="457">
          <cell r="A457">
            <v>37810901</v>
          </cell>
        </row>
        <row r="458">
          <cell r="A458">
            <v>37810910</v>
          </cell>
        </row>
        <row r="459">
          <cell r="A459">
            <v>37810928</v>
          </cell>
        </row>
        <row r="460">
          <cell r="A460">
            <v>37810944</v>
          </cell>
        </row>
        <row r="461">
          <cell r="A461">
            <v>37811118</v>
          </cell>
        </row>
        <row r="462">
          <cell r="A462">
            <v>37811436</v>
          </cell>
        </row>
        <row r="463">
          <cell r="A463">
            <v>37811444</v>
          </cell>
        </row>
        <row r="464">
          <cell r="A464">
            <v>37811487</v>
          </cell>
        </row>
        <row r="465">
          <cell r="A465">
            <v>37811681</v>
          </cell>
        </row>
        <row r="466">
          <cell r="A466">
            <v>37811762</v>
          </cell>
        </row>
        <row r="467">
          <cell r="A467">
            <v>37811789</v>
          </cell>
        </row>
        <row r="468">
          <cell r="A468">
            <v>37811860</v>
          </cell>
        </row>
        <row r="469">
          <cell r="A469">
            <v>37811924</v>
          </cell>
        </row>
        <row r="470">
          <cell r="A470">
            <v>37811941</v>
          </cell>
        </row>
        <row r="471">
          <cell r="A471">
            <v>37811983</v>
          </cell>
        </row>
        <row r="472">
          <cell r="A472">
            <v>37812033</v>
          </cell>
        </row>
        <row r="473">
          <cell r="A473">
            <v>37812041</v>
          </cell>
        </row>
        <row r="474">
          <cell r="A474">
            <v>37812076</v>
          </cell>
        </row>
        <row r="475">
          <cell r="A475">
            <v>37812114</v>
          </cell>
        </row>
        <row r="476">
          <cell r="A476">
            <v>37812122</v>
          </cell>
        </row>
        <row r="477">
          <cell r="A477">
            <v>37812149</v>
          </cell>
        </row>
        <row r="478">
          <cell r="A478">
            <v>37812157</v>
          </cell>
        </row>
        <row r="479">
          <cell r="A479">
            <v>37812165</v>
          </cell>
        </row>
        <row r="480">
          <cell r="A480">
            <v>37812181</v>
          </cell>
        </row>
        <row r="481">
          <cell r="A481">
            <v>37812190</v>
          </cell>
        </row>
        <row r="482">
          <cell r="A482">
            <v>37812238</v>
          </cell>
        </row>
        <row r="483">
          <cell r="A483">
            <v>37812271</v>
          </cell>
        </row>
        <row r="484">
          <cell r="A484">
            <v>37812297</v>
          </cell>
        </row>
        <row r="485">
          <cell r="A485">
            <v>37812319</v>
          </cell>
        </row>
        <row r="486">
          <cell r="A486">
            <v>37812343</v>
          </cell>
        </row>
        <row r="487">
          <cell r="A487">
            <v>37812351</v>
          </cell>
        </row>
        <row r="488">
          <cell r="A488">
            <v>37812378</v>
          </cell>
        </row>
        <row r="489">
          <cell r="A489">
            <v>37812386</v>
          </cell>
        </row>
        <row r="490">
          <cell r="A490">
            <v>37812467</v>
          </cell>
        </row>
        <row r="491">
          <cell r="A491">
            <v>37812475</v>
          </cell>
        </row>
        <row r="492">
          <cell r="A492">
            <v>37812483</v>
          </cell>
        </row>
        <row r="493">
          <cell r="A493">
            <v>37812505</v>
          </cell>
        </row>
        <row r="494">
          <cell r="A494">
            <v>37812513</v>
          </cell>
        </row>
        <row r="495">
          <cell r="A495">
            <v>37812581</v>
          </cell>
        </row>
        <row r="496">
          <cell r="A496">
            <v>37812653</v>
          </cell>
        </row>
        <row r="497">
          <cell r="A497">
            <v>37812670</v>
          </cell>
        </row>
        <row r="498">
          <cell r="A498">
            <v>37812700</v>
          </cell>
        </row>
        <row r="499">
          <cell r="A499">
            <v>37812726</v>
          </cell>
        </row>
        <row r="500">
          <cell r="A500">
            <v>37812742</v>
          </cell>
        </row>
        <row r="501">
          <cell r="A501">
            <v>37812793</v>
          </cell>
        </row>
        <row r="502">
          <cell r="A502">
            <v>37812815</v>
          </cell>
        </row>
        <row r="503">
          <cell r="A503">
            <v>37812831</v>
          </cell>
        </row>
        <row r="504">
          <cell r="A504">
            <v>37812882</v>
          </cell>
        </row>
        <row r="505">
          <cell r="A505">
            <v>37812891</v>
          </cell>
        </row>
        <row r="506">
          <cell r="A506">
            <v>37812904</v>
          </cell>
        </row>
        <row r="507">
          <cell r="A507">
            <v>37812947</v>
          </cell>
        </row>
        <row r="508">
          <cell r="A508">
            <v>37812955</v>
          </cell>
        </row>
        <row r="509">
          <cell r="A509">
            <v>37812971</v>
          </cell>
        </row>
        <row r="510">
          <cell r="A510">
            <v>37812980</v>
          </cell>
        </row>
        <row r="511">
          <cell r="A511">
            <v>37812998</v>
          </cell>
        </row>
        <row r="512">
          <cell r="A512">
            <v>37813005</v>
          </cell>
        </row>
        <row r="513">
          <cell r="A513">
            <v>37813013</v>
          </cell>
        </row>
        <row r="514">
          <cell r="A514">
            <v>37813021</v>
          </cell>
        </row>
        <row r="515">
          <cell r="A515">
            <v>37813048</v>
          </cell>
        </row>
        <row r="516">
          <cell r="A516">
            <v>37813056</v>
          </cell>
        </row>
        <row r="517">
          <cell r="A517">
            <v>37813064</v>
          </cell>
        </row>
        <row r="518">
          <cell r="A518">
            <v>37813072</v>
          </cell>
        </row>
        <row r="519">
          <cell r="A519">
            <v>37813099</v>
          </cell>
        </row>
        <row r="520">
          <cell r="A520">
            <v>37813111</v>
          </cell>
        </row>
        <row r="521">
          <cell r="A521">
            <v>37813129</v>
          </cell>
        </row>
        <row r="522">
          <cell r="A522">
            <v>37813153</v>
          </cell>
        </row>
        <row r="523">
          <cell r="A523">
            <v>37813170</v>
          </cell>
        </row>
        <row r="524">
          <cell r="A524">
            <v>37813218</v>
          </cell>
        </row>
        <row r="525">
          <cell r="A525">
            <v>37813226</v>
          </cell>
        </row>
        <row r="526">
          <cell r="A526">
            <v>37813269</v>
          </cell>
        </row>
        <row r="527">
          <cell r="A527">
            <v>37813277</v>
          </cell>
        </row>
        <row r="528">
          <cell r="A528">
            <v>37813293</v>
          </cell>
        </row>
        <row r="529">
          <cell r="A529">
            <v>37813331</v>
          </cell>
        </row>
        <row r="530">
          <cell r="A530">
            <v>37813366</v>
          </cell>
        </row>
        <row r="531">
          <cell r="A531">
            <v>37813382</v>
          </cell>
        </row>
        <row r="532">
          <cell r="A532">
            <v>37813404</v>
          </cell>
        </row>
        <row r="533">
          <cell r="A533">
            <v>37813421</v>
          </cell>
        </row>
        <row r="534">
          <cell r="A534">
            <v>37813455</v>
          </cell>
        </row>
        <row r="535">
          <cell r="A535">
            <v>37813463</v>
          </cell>
        </row>
        <row r="536">
          <cell r="A536">
            <v>37813501</v>
          </cell>
        </row>
        <row r="537">
          <cell r="A537">
            <v>37813510</v>
          </cell>
        </row>
        <row r="538">
          <cell r="A538">
            <v>37813579</v>
          </cell>
        </row>
        <row r="539">
          <cell r="A539">
            <v>37813617</v>
          </cell>
        </row>
        <row r="540">
          <cell r="A540">
            <v>37814508</v>
          </cell>
        </row>
        <row r="541">
          <cell r="A541">
            <v>37828304</v>
          </cell>
        </row>
        <row r="542">
          <cell r="A542">
            <v>37828312</v>
          </cell>
        </row>
        <row r="543">
          <cell r="A543">
            <v>37828347</v>
          </cell>
        </row>
        <row r="544">
          <cell r="A544">
            <v>37828363</v>
          </cell>
        </row>
        <row r="545">
          <cell r="A545">
            <v>37828371</v>
          </cell>
        </row>
        <row r="546">
          <cell r="A546">
            <v>37828401</v>
          </cell>
        </row>
        <row r="547">
          <cell r="A547">
            <v>37828452</v>
          </cell>
        </row>
        <row r="548">
          <cell r="A548">
            <v>37828487</v>
          </cell>
        </row>
        <row r="549">
          <cell r="A549">
            <v>37828495</v>
          </cell>
        </row>
        <row r="550">
          <cell r="A550">
            <v>37828843</v>
          </cell>
        </row>
        <row r="551">
          <cell r="A551">
            <v>37828851</v>
          </cell>
        </row>
        <row r="552">
          <cell r="A552">
            <v>37828860</v>
          </cell>
        </row>
        <row r="553">
          <cell r="A553">
            <v>37828878</v>
          </cell>
        </row>
        <row r="554">
          <cell r="A554">
            <v>37828886</v>
          </cell>
        </row>
        <row r="555">
          <cell r="A555">
            <v>37830813</v>
          </cell>
        </row>
        <row r="556">
          <cell r="A556">
            <v>37831127</v>
          </cell>
        </row>
        <row r="557">
          <cell r="A557">
            <v>37831208</v>
          </cell>
        </row>
        <row r="558">
          <cell r="A558">
            <v>37831232</v>
          </cell>
        </row>
        <row r="559">
          <cell r="A559">
            <v>37831321</v>
          </cell>
        </row>
        <row r="560">
          <cell r="A560">
            <v>37831356</v>
          </cell>
        </row>
        <row r="561">
          <cell r="A561">
            <v>37831372</v>
          </cell>
        </row>
        <row r="562">
          <cell r="A562">
            <v>37831429</v>
          </cell>
        </row>
        <row r="563">
          <cell r="A563">
            <v>37831445</v>
          </cell>
        </row>
        <row r="564">
          <cell r="A564">
            <v>37831453</v>
          </cell>
        </row>
        <row r="565">
          <cell r="A565">
            <v>37831461</v>
          </cell>
        </row>
        <row r="566">
          <cell r="A566">
            <v>37831470</v>
          </cell>
        </row>
        <row r="567">
          <cell r="A567">
            <v>37831488</v>
          </cell>
        </row>
        <row r="568">
          <cell r="A568">
            <v>37831496</v>
          </cell>
        </row>
        <row r="569">
          <cell r="A569">
            <v>37831500</v>
          </cell>
        </row>
        <row r="570">
          <cell r="A570">
            <v>37831518</v>
          </cell>
        </row>
        <row r="571">
          <cell r="A571">
            <v>37831534</v>
          </cell>
        </row>
        <row r="572">
          <cell r="A572">
            <v>37831593</v>
          </cell>
        </row>
        <row r="573">
          <cell r="A573">
            <v>37831631</v>
          </cell>
        </row>
        <row r="574">
          <cell r="A574">
            <v>37831640</v>
          </cell>
        </row>
        <row r="575">
          <cell r="A575">
            <v>37831704</v>
          </cell>
        </row>
        <row r="576">
          <cell r="A576">
            <v>37831712</v>
          </cell>
        </row>
        <row r="577">
          <cell r="A577">
            <v>37831721</v>
          </cell>
        </row>
        <row r="578">
          <cell r="A578">
            <v>37831739</v>
          </cell>
        </row>
        <row r="579">
          <cell r="A579">
            <v>37831771</v>
          </cell>
        </row>
        <row r="580">
          <cell r="A580">
            <v>37831780</v>
          </cell>
        </row>
        <row r="581">
          <cell r="A581">
            <v>37831798</v>
          </cell>
        </row>
        <row r="582">
          <cell r="A582">
            <v>37831801</v>
          </cell>
        </row>
        <row r="583">
          <cell r="A583">
            <v>37831810</v>
          </cell>
        </row>
        <row r="584">
          <cell r="A584">
            <v>37831828</v>
          </cell>
        </row>
        <row r="585">
          <cell r="A585">
            <v>37831852</v>
          </cell>
        </row>
        <row r="586">
          <cell r="A586">
            <v>37832867</v>
          </cell>
        </row>
        <row r="587">
          <cell r="A587">
            <v>37833251</v>
          </cell>
        </row>
        <row r="588">
          <cell r="A588">
            <v>37833472</v>
          </cell>
        </row>
        <row r="589">
          <cell r="A589">
            <v>37833626</v>
          </cell>
        </row>
        <row r="590">
          <cell r="A590">
            <v>37833669</v>
          </cell>
        </row>
        <row r="591">
          <cell r="A591">
            <v>37833740</v>
          </cell>
        </row>
        <row r="592">
          <cell r="A592">
            <v>37833791</v>
          </cell>
        </row>
        <row r="593">
          <cell r="A593">
            <v>37833812</v>
          </cell>
        </row>
        <row r="594">
          <cell r="A594">
            <v>37833847</v>
          </cell>
        </row>
        <row r="595">
          <cell r="A595">
            <v>37833855</v>
          </cell>
        </row>
        <row r="596">
          <cell r="A596">
            <v>37833871</v>
          </cell>
        </row>
        <row r="597">
          <cell r="A597">
            <v>37833898</v>
          </cell>
        </row>
        <row r="598">
          <cell r="A598">
            <v>37833961</v>
          </cell>
        </row>
        <row r="599">
          <cell r="A599">
            <v>37833987</v>
          </cell>
        </row>
        <row r="600">
          <cell r="A600">
            <v>37833995</v>
          </cell>
        </row>
        <row r="601">
          <cell r="A601">
            <v>37836374</v>
          </cell>
        </row>
        <row r="602">
          <cell r="A602">
            <v>37836382</v>
          </cell>
        </row>
        <row r="603">
          <cell r="A603">
            <v>37836391</v>
          </cell>
        </row>
        <row r="604">
          <cell r="A604">
            <v>37836412</v>
          </cell>
        </row>
        <row r="605">
          <cell r="A605">
            <v>37836439</v>
          </cell>
        </row>
        <row r="606">
          <cell r="A606">
            <v>37836447</v>
          </cell>
        </row>
        <row r="607">
          <cell r="A607">
            <v>37836463</v>
          </cell>
        </row>
        <row r="608">
          <cell r="A608">
            <v>37836471</v>
          </cell>
        </row>
        <row r="609">
          <cell r="A609">
            <v>37836498</v>
          </cell>
        </row>
        <row r="610">
          <cell r="A610">
            <v>37836510</v>
          </cell>
        </row>
        <row r="611">
          <cell r="A611">
            <v>37836536</v>
          </cell>
        </row>
        <row r="612">
          <cell r="A612">
            <v>37836552</v>
          </cell>
        </row>
        <row r="613">
          <cell r="A613">
            <v>37836617</v>
          </cell>
        </row>
        <row r="614">
          <cell r="A614">
            <v>37836625</v>
          </cell>
        </row>
        <row r="615">
          <cell r="A615">
            <v>37836684</v>
          </cell>
        </row>
        <row r="616">
          <cell r="A616">
            <v>37836692</v>
          </cell>
        </row>
        <row r="617">
          <cell r="A617">
            <v>37836706</v>
          </cell>
        </row>
        <row r="618">
          <cell r="A618">
            <v>37836714</v>
          </cell>
        </row>
        <row r="619">
          <cell r="A619">
            <v>37836722</v>
          </cell>
        </row>
        <row r="620">
          <cell r="A620">
            <v>37836781</v>
          </cell>
        </row>
        <row r="621">
          <cell r="A621">
            <v>37836790</v>
          </cell>
        </row>
        <row r="622">
          <cell r="A622">
            <v>37836994</v>
          </cell>
        </row>
        <row r="623">
          <cell r="A623">
            <v>37837001</v>
          </cell>
        </row>
        <row r="624">
          <cell r="A624">
            <v>37837028</v>
          </cell>
        </row>
        <row r="625">
          <cell r="A625">
            <v>37837036</v>
          </cell>
        </row>
        <row r="626">
          <cell r="A626">
            <v>37837044</v>
          </cell>
        </row>
        <row r="627">
          <cell r="A627">
            <v>37837052</v>
          </cell>
        </row>
        <row r="628">
          <cell r="A628">
            <v>37837117</v>
          </cell>
        </row>
        <row r="629">
          <cell r="A629">
            <v>37838181</v>
          </cell>
        </row>
        <row r="630">
          <cell r="A630">
            <v>37838326</v>
          </cell>
        </row>
        <row r="631">
          <cell r="A631">
            <v>37838334</v>
          </cell>
        </row>
        <row r="632">
          <cell r="A632">
            <v>37838377</v>
          </cell>
        </row>
        <row r="633">
          <cell r="A633">
            <v>37838431</v>
          </cell>
        </row>
        <row r="634">
          <cell r="A634">
            <v>37838440</v>
          </cell>
        </row>
        <row r="635">
          <cell r="A635">
            <v>37838474</v>
          </cell>
        </row>
        <row r="636">
          <cell r="A636">
            <v>37838491</v>
          </cell>
        </row>
        <row r="637">
          <cell r="A637">
            <v>37838512</v>
          </cell>
        </row>
        <row r="638">
          <cell r="A638">
            <v>37838521</v>
          </cell>
        </row>
        <row r="639">
          <cell r="A639">
            <v>37838580</v>
          </cell>
        </row>
        <row r="640">
          <cell r="A640">
            <v>37838741</v>
          </cell>
        </row>
        <row r="641">
          <cell r="A641">
            <v>37840517</v>
          </cell>
        </row>
        <row r="642">
          <cell r="A642">
            <v>37840576</v>
          </cell>
        </row>
        <row r="643">
          <cell r="A643">
            <v>37840592</v>
          </cell>
        </row>
        <row r="644">
          <cell r="A644">
            <v>37842498</v>
          </cell>
        </row>
        <row r="645">
          <cell r="A645">
            <v>37842501</v>
          </cell>
        </row>
        <row r="646">
          <cell r="A646">
            <v>37850768</v>
          </cell>
        </row>
        <row r="647">
          <cell r="A647">
            <v>37851888</v>
          </cell>
        </row>
        <row r="648">
          <cell r="A648">
            <v>37860593</v>
          </cell>
        </row>
        <row r="649">
          <cell r="A649">
            <v>37860607</v>
          </cell>
        </row>
        <row r="650">
          <cell r="A650">
            <v>37860615</v>
          </cell>
        </row>
        <row r="651">
          <cell r="A651">
            <v>37860631</v>
          </cell>
        </row>
        <row r="652">
          <cell r="A652">
            <v>37860658</v>
          </cell>
        </row>
        <row r="653">
          <cell r="A653">
            <v>37860666</v>
          </cell>
        </row>
        <row r="654">
          <cell r="A654">
            <v>37860682</v>
          </cell>
        </row>
        <row r="655">
          <cell r="A655">
            <v>37860691</v>
          </cell>
        </row>
        <row r="656">
          <cell r="A656">
            <v>37860704</v>
          </cell>
        </row>
        <row r="657">
          <cell r="A657">
            <v>37860712</v>
          </cell>
        </row>
        <row r="658">
          <cell r="A658">
            <v>37860721</v>
          </cell>
        </row>
        <row r="659">
          <cell r="A659">
            <v>37860739</v>
          </cell>
        </row>
        <row r="660">
          <cell r="A660">
            <v>37860747</v>
          </cell>
        </row>
        <row r="661">
          <cell r="A661">
            <v>37860755</v>
          </cell>
        </row>
        <row r="662">
          <cell r="A662">
            <v>37860763</v>
          </cell>
        </row>
        <row r="663">
          <cell r="A663">
            <v>37860801</v>
          </cell>
        </row>
        <row r="664">
          <cell r="A664">
            <v>37860810</v>
          </cell>
        </row>
        <row r="665">
          <cell r="A665">
            <v>37860828</v>
          </cell>
        </row>
        <row r="666">
          <cell r="A666">
            <v>37860852</v>
          </cell>
        </row>
        <row r="667">
          <cell r="A667">
            <v>37860917</v>
          </cell>
        </row>
        <row r="668">
          <cell r="A668">
            <v>37860925</v>
          </cell>
        </row>
        <row r="669">
          <cell r="A669">
            <v>37860933</v>
          </cell>
        </row>
        <row r="670">
          <cell r="A670">
            <v>37860976</v>
          </cell>
        </row>
        <row r="671">
          <cell r="A671">
            <v>37860992</v>
          </cell>
        </row>
        <row r="672">
          <cell r="A672">
            <v>37861107</v>
          </cell>
        </row>
        <row r="673">
          <cell r="A673">
            <v>37861115</v>
          </cell>
        </row>
        <row r="674">
          <cell r="A674">
            <v>37861123</v>
          </cell>
        </row>
        <row r="675">
          <cell r="A675">
            <v>37861140</v>
          </cell>
        </row>
        <row r="676">
          <cell r="A676">
            <v>37861158</v>
          </cell>
        </row>
        <row r="677">
          <cell r="A677">
            <v>37861166</v>
          </cell>
        </row>
        <row r="678">
          <cell r="A678">
            <v>37861174</v>
          </cell>
        </row>
        <row r="679">
          <cell r="A679">
            <v>37861182</v>
          </cell>
        </row>
        <row r="680">
          <cell r="A680">
            <v>37861191</v>
          </cell>
        </row>
        <row r="681">
          <cell r="A681">
            <v>37861212</v>
          </cell>
        </row>
        <row r="682">
          <cell r="A682">
            <v>37861221</v>
          </cell>
        </row>
        <row r="683">
          <cell r="A683">
            <v>37861247</v>
          </cell>
        </row>
        <row r="684">
          <cell r="A684">
            <v>37861255</v>
          </cell>
        </row>
        <row r="685">
          <cell r="A685">
            <v>37861301</v>
          </cell>
        </row>
        <row r="686">
          <cell r="A686">
            <v>37861310</v>
          </cell>
        </row>
        <row r="687">
          <cell r="A687">
            <v>37861352</v>
          </cell>
        </row>
        <row r="688">
          <cell r="A688">
            <v>37861395</v>
          </cell>
        </row>
        <row r="689">
          <cell r="A689">
            <v>37861425</v>
          </cell>
        </row>
        <row r="690">
          <cell r="A690">
            <v>37863657</v>
          </cell>
        </row>
        <row r="691">
          <cell r="A691">
            <v>37863673</v>
          </cell>
        </row>
        <row r="692">
          <cell r="A692">
            <v>37863690</v>
          </cell>
        </row>
        <row r="693">
          <cell r="A693">
            <v>37863711</v>
          </cell>
        </row>
        <row r="694">
          <cell r="A694">
            <v>37863878</v>
          </cell>
        </row>
        <row r="695">
          <cell r="A695">
            <v>37863916</v>
          </cell>
        </row>
        <row r="696">
          <cell r="A696">
            <v>37863924</v>
          </cell>
        </row>
        <row r="697">
          <cell r="A697">
            <v>37863959</v>
          </cell>
        </row>
        <row r="698">
          <cell r="A698">
            <v>37863991</v>
          </cell>
        </row>
        <row r="699">
          <cell r="A699">
            <v>37864050</v>
          </cell>
        </row>
        <row r="700">
          <cell r="A700">
            <v>37864084</v>
          </cell>
        </row>
        <row r="701">
          <cell r="A701">
            <v>37864092</v>
          </cell>
        </row>
        <row r="702">
          <cell r="A702">
            <v>37864106</v>
          </cell>
        </row>
        <row r="703">
          <cell r="A703">
            <v>37864327</v>
          </cell>
        </row>
        <row r="704">
          <cell r="A704">
            <v>37864343</v>
          </cell>
        </row>
        <row r="705">
          <cell r="A705">
            <v>37864378</v>
          </cell>
        </row>
        <row r="706">
          <cell r="A706">
            <v>37864386</v>
          </cell>
        </row>
        <row r="707">
          <cell r="A707">
            <v>37864432</v>
          </cell>
        </row>
        <row r="708">
          <cell r="A708">
            <v>37864483</v>
          </cell>
        </row>
        <row r="709">
          <cell r="A709">
            <v>37864491</v>
          </cell>
        </row>
        <row r="710">
          <cell r="A710">
            <v>37864513</v>
          </cell>
        </row>
        <row r="711">
          <cell r="A711">
            <v>37864521</v>
          </cell>
        </row>
        <row r="712">
          <cell r="A712">
            <v>37864530</v>
          </cell>
        </row>
        <row r="713">
          <cell r="A713">
            <v>37864548</v>
          </cell>
        </row>
        <row r="714">
          <cell r="A714">
            <v>37864572</v>
          </cell>
        </row>
        <row r="715">
          <cell r="A715">
            <v>37864581</v>
          </cell>
        </row>
        <row r="716">
          <cell r="A716">
            <v>37864599</v>
          </cell>
        </row>
        <row r="717">
          <cell r="A717">
            <v>37865048</v>
          </cell>
        </row>
        <row r="718">
          <cell r="A718">
            <v>37865056</v>
          </cell>
        </row>
        <row r="719">
          <cell r="A719">
            <v>37865064</v>
          </cell>
        </row>
        <row r="720">
          <cell r="A720">
            <v>37865072</v>
          </cell>
        </row>
        <row r="721">
          <cell r="A721">
            <v>37865099</v>
          </cell>
        </row>
        <row r="722">
          <cell r="A722">
            <v>37865137</v>
          </cell>
        </row>
        <row r="723">
          <cell r="A723">
            <v>37865331</v>
          </cell>
        </row>
        <row r="724">
          <cell r="A724">
            <v>37865366</v>
          </cell>
        </row>
        <row r="725">
          <cell r="A725">
            <v>37865374</v>
          </cell>
        </row>
        <row r="726">
          <cell r="A726">
            <v>37865498</v>
          </cell>
        </row>
        <row r="727">
          <cell r="A727">
            <v>37865501</v>
          </cell>
        </row>
        <row r="728">
          <cell r="A728">
            <v>37865528</v>
          </cell>
        </row>
        <row r="729">
          <cell r="A729">
            <v>37865536</v>
          </cell>
        </row>
        <row r="730">
          <cell r="A730">
            <v>37865579</v>
          </cell>
        </row>
        <row r="731">
          <cell r="A731">
            <v>37865587</v>
          </cell>
        </row>
        <row r="732">
          <cell r="A732">
            <v>37865609</v>
          </cell>
        </row>
        <row r="733">
          <cell r="A733">
            <v>37865625</v>
          </cell>
        </row>
        <row r="734">
          <cell r="A734">
            <v>37865676</v>
          </cell>
        </row>
        <row r="735">
          <cell r="A735">
            <v>37866737</v>
          </cell>
        </row>
        <row r="736">
          <cell r="A736">
            <v>37866745</v>
          </cell>
        </row>
        <row r="737">
          <cell r="A737">
            <v>37866788</v>
          </cell>
        </row>
        <row r="738">
          <cell r="A738">
            <v>37866796</v>
          </cell>
        </row>
        <row r="739">
          <cell r="A739">
            <v>37866800</v>
          </cell>
        </row>
        <row r="740">
          <cell r="A740">
            <v>37866869</v>
          </cell>
        </row>
        <row r="741">
          <cell r="A741">
            <v>37866877</v>
          </cell>
        </row>
        <row r="742">
          <cell r="A742">
            <v>37866885</v>
          </cell>
        </row>
        <row r="743">
          <cell r="A743">
            <v>37866907</v>
          </cell>
        </row>
        <row r="744">
          <cell r="A744">
            <v>37866915</v>
          </cell>
        </row>
        <row r="745">
          <cell r="A745">
            <v>37866923</v>
          </cell>
        </row>
        <row r="746">
          <cell r="A746">
            <v>37866931</v>
          </cell>
        </row>
        <row r="747">
          <cell r="A747">
            <v>37866966</v>
          </cell>
        </row>
        <row r="748">
          <cell r="A748">
            <v>37867008</v>
          </cell>
        </row>
        <row r="749">
          <cell r="A749">
            <v>37867016</v>
          </cell>
        </row>
        <row r="750">
          <cell r="A750">
            <v>37867024</v>
          </cell>
        </row>
        <row r="751">
          <cell r="A751">
            <v>37867041</v>
          </cell>
        </row>
        <row r="752">
          <cell r="A752">
            <v>37867121</v>
          </cell>
        </row>
        <row r="753">
          <cell r="A753">
            <v>37867172</v>
          </cell>
        </row>
        <row r="754">
          <cell r="A754">
            <v>37870530</v>
          </cell>
        </row>
        <row r="755">
          <cell r="A755">
            <v>37872869</v>
          </cell>
        </row>
        <row r="756">
          <cell r="A756">
            <v>37872885</v>
          </cell>
        </row>
        <row r="757">
          <cell r="A757">
            <v>37872893</v>
          </cell>
        </row>
        <row r="758">
          <cell r="A758">
            <v>37872907</v>
          </cell>
        </row>
        <row r="759">
          <cell r="A759">
            <v>37872915</v>
          </cell>
        </row>
        <row r="760">
          <cell r="A760">
            <v>37872923</v>
          </cell>
        </row>
        <row r="761">
          <cell r="A761">
            <v>37872940</v>
          </cell>
        </row>
        <row r="762">
          <cell r="A762">
            <v>37873121</v>
          </cell>
        </row>
        <row r="763">
          <cell r="A763">
            <v>37873130</v>
          </cell>
        </row>
        <row r="764">
          <cell r="A764">
            <v>37873148</v>
          </cell>
        </row>
        <row r="765">
          <cell r="A765">
            <v>37873156</v>
          </cell>
        </row>
        <row r="766">
          <cell r="A766">
            <v>37873164</v>
          </cell>
        </row>
        <row r="767">
          <cell r="A767">
            <v>37873172</v>
          </cell>
        </row>
        <row r="768">
          <cell r="A768">
            <v>37873181</v>
          </cell>
        </row>
        <row r="769">
          <cell r="A769">
            <v>37873237</v>
          </cell>
        </row>
        <row r="770">
          <cell r="A770">
            <v>37873261</v>
          </cell>
        </row>
        <row r="771">
          <cell r="A771">
            <v>37873270</v>
          </cell>
        </row>
        <row r="772">
          <cell r="A772">
            <v>37873288</v>
          </cell>
        </row>
        <row r="773">
          <cell r="A773">
            <v>37873296</v>
          </cell>
        </row>
        <row r="774">
          <cell r="A774">
            <v>37873300</v>
          </cell>
        </row>
        <row r="775">
          <cell r="A775">
            <v>37873318</v>
          </cell>
        </row>
        <row r="776">
          <cell r="A776">
            <v>37873326</v>
          </cell>
        </row>
        <row r="777">
          <cell r="A777">
            <v>37873334</v>
          </cell>
        </row>
        <row r="778">
          <cell r="A778">
            <v>37873342</v>
          </cell>
        </row>
        <row r="779">
          <cell r="A779">
            <v>37873351</v>
          </cell>
        </row>
        <row r="780">
          <cell r="A780">
            <v>37873377</v>
          </cell>
        </row>
        <row r="781">
          <cell r="A781">
            <v>37873385</v>
          </cell>
        </row>
        <row r="782">
          <cell r="A782">
            <v>37873393</v>
          </cell>
        </row>
        <row r="783">
          <cell r="A783">
            <v>37873415</v>
          </cell>
        </row>
        <row r="784">
          <cell r="A784">
            <v>37873539</v>
          </cell>
        </row>
        <row r="785">
          <cell r="A785">
            <v>37873547</v>
          </cell>
        </row>
        <row r="786">
          <cell r="A786">
            <v>37873598</v>
          </cell>
        </row>
        <row r="787">
          <cell r="A787">
            <v>37873601</v>
          </cell>
        </row>
        <row r="788">
          <cell r="A788">
            <v>37873610</v>
          </cell>
        </row>
        <row r="789">
          <cell r="A789">
            <v>37873750</v>
          </cell>
        </row>
        <row r="790">
          <cell r="A790">
            <v>37873776</v>
          </cell>
        </row>
        <row r="791">
          <cell r="A791">
            <v>37873822</v>
          </cell>
        </row>
        <row r="792">
          <cell r="A792">
            <v>37873831</v>
          </cell>
        </row>
        <row r="793">
          <cell r="A793">
            <v>37873865</v>
          </cell>
        </row>
        <row r="794">
          <cell r="A794">
            <v>37873881</v>
          </cell>
        </row>
        <row r="795">
          <cell r="A795">
            <v>37873911</v>
          </cell>
        </row>
        <row r="796">
          <cell r="A796">
            <v>37873920</v>
          </cell>
        </row>
        <row r="797">
          <cell r="A797">
            <v>37873938</v>
          </cell>
        </row>
        <row r="798">
          <cell r="A798">
            <v>37873954</v>
          </cell>
        </row>
        <row r="799">
          <cell r="A799">
            <v>37873962</v>
          </cell>
        </row>
        <row r="800">
          <cell r="A800">
            <v>37873971</v>
          </cell>
        </row>
        <row r="801">
          <cell r="A801">
            <v>37874004</v>
          </cell>
        </row>
        <row r="802">
          <cell r="A802">
            <v>37874012</v>
          </cell>
        </row>
        <row r="803">
          <cell r="A803">
            <v>37874021</v>
          </cell>
        </row>
        <row r="804">
          <cell r="A804">
            <v>37874039</v>
          </cell>
        </row>
        <row r="805">
          <cell r="A805">
            <v>37874055</v>
          </cell>
        </row>
        <row r="806">
          <cell r="A806">
            <v>37874063</v>
          </cell>
        </row>
        <row r="807">
          <cell r="A807">
            <v>37874071</v>
          </cell>
        </row>
        <row r="808">
          <cell r="A808">
            <v>37874080</v>
          </cell>
        </row>
        <row r="809">
          <cell r="A809">
            <v>37874098</v>
          </cell>
        </row>
        <row r="810">
          <cell r="A810">
            <v>37874101</v>
          </cell>
        </row>
        <row r="811">
          <cell r="A811">
            <v>37874187</v>
          </cell>
        </row>
        <row r="812">
          <cell r="A812">
            <v>37874381</v>
          </cell>
        </row>
        <row r="813">
          <cell r="A813">
            <v>37874390</v>
          </cell>
        </row>
        <row r="814">
          <cell r="A814">
            <v>37874454</v>
          </cell>
        </row>
        <row r="815">
          <cell r="A815">
            <v>37876031</v>
          </cell>
        </row>
        <row r="816">
          <cell r="A816">
            <v>37876066</v>
          </cell>
        </row>
        <row r="817">
          <cell r="A817">
            <v>37876074</v>
          </cell>
        </row>
        <row r="818">
          <cell r="A818">
            <v>37876104</v>
          </cell>
        </row>
        <row r="819">
          <cell r="A819">
            <v>37876121</v>
          </cell>
        </row>
        <row r="820">
          <cell r="A820">
            <v>37876139</v>
          </cell>
        </row>
        <row r="821">
          <cell r="A821">
            <v>37876147</v>
          </cell>
        </row>
        <row r="822">
          <cell r="A822">
            <v>37876198</v>
          </cell>
        </row>
        <row r="823">
          <cell r="A823">
            <v>37876317</v>
          </cell>
        </row>
        <row r="824">
          <cell r="A824">
            <v>37876368</v>
          </cell>
        </row>
        <row r="825">
          <cell r="A825">
            <v>37876376</v>
          </cell>
        </row>
        <row r="826">
          <cell r="A826">
            <v>37876431</v>
          </cell>
        </row>
        <row r="827">
          <cell r="A827">
            <v>37876457</v>
          </cell>
        </row>
        <row r="828">
          <cell r="A828">
            <v>37876465</v>
          </cell>
        </row>
        <row r="829">
          <cell r="A829">
            <v>37876473</v>
          </cell>
        </row>
        <row r="830">
          <cell r="A830">
            <v>37876562</v>
          </cell>
        </row>
        <row r="831">
          <cell r="A831">
            <v>37876651</v>
          </cell>
        </row>
        <row r="832">
          <cell r="A832">
            <v>37876660</v>
          </cell>
        </row>
        <row r="833">
          <cell r="A833">
            <v>37876678</v>
          </cell>
        </row>
        <row r="834">
          <cell r="A834">
            <v>37876694</v>
          </cell>
        </row>
        <row r="835">
          <cell r="A835">
            <v>37876732</v>
          </cell>
        </row>
        <row r="836">
          <cell r="A836">
            <v>37876741</v>
          </cell>
        </row>
        <row r="837">
          <cell r="A837">
            <v>37876791</v>
          </cell>
        </row>
        <row r="838">
          <cell r="A838">
            <v>37876805</v>
          </cell>
        </row>
        <row r="839">
          <cell r="A839">
            <v>37876813</v>
          </cell>
        </row>
        <row r="840">
          <cell r="A840">
            <v>37876848</v>
          </cell>
        </row>
        <row r="841">
          <cell r="A841">
            <v>37876856</v>
          </cell>
        </row>
        <row r="842">
          <cell r="A842">
            <v>37876864</v>
          </cell>
        </row>
        <row r="843">
          <cell r="A843">
            <v>37876872</v>
          </cell>
        </row>
        <row r="844">
          <cell r="A844">
            <v>37876881</v>
          </cell>
        </row>
        <row r="845">
          <cell r="A845">
            <v>37876970</v>
          </cell>
        </row>
        <row r="846">
          <cell r="A846">
            <v>37876988</v>
          </cell>
        </row>
        <row r="847">
          <cell r="A847">
            <v>37876996</v>
          </cell>
        </row>
        <row r="848">
          <cell r="A848">
            <v>37877003</v>
          </cell>
        </row>
        <row r="849">
          <cell r="A849">
            <v>37877089</v>
          </cell>
        </row>
        <row r="850">
          <cell r="A850">
            <v>37877097</v>
          </cell>
        </row>
        <row r="851">
          <cell r="A851">
            <v>37877135</v>
          </cell>
        </row>
        <row r="852">
          <cell r="A852">
            <v>37877160</v>
          </cell>
        </row>
        <row r="853">
          <cell r="A853">
            <v>37877186</v>
          </cell>
        </row>
        <row r="854">
          <cell r="A854">
            <v>37877194</v>
          </cell>
        </row>
        <row r="855">
          <cell r="A855">
            <v>37877208</v>
          </cell>
        </row>
        <row r="856">
          <cell r="A856">
            <v>37877216</v>
          </cell>
        </row>
        <row r="857">
          <cell r="A857">
            <v>37877224</v>
          </cell>
        </row>
        <row r="858">
          <cell r="A858">
            <v>37877232</v>
          </cell>
        </row>
        <row r="859">
          <cell r="A859">
            <v>37877305</v>
          </cell>
        </row>
        <row r="860">
          <cell r="A860">
            <v>37877496</v>
          </cell>
        </row>
        <row r="861">
          <cell r="A861">
            <v>37879731</v>
          </cell>
        </row>
        <row r="862">
          <cell r="A862">
            <v>37888404</v>
          </cell>
        </row>
        <row r="863">
          <cell r="A863">
            <v>37888412</v>
          </cell>
        </row>
        <row r="864">
          <cell r="A864">
            <v>37888421</v>
          </cell>
        </row>
        <row r="865">
          <cell r="A865">
            <v>37888480</v>
          </cell>
        </row>
        <row r="866">
          <cell r="A866">
            <v>37888498</v>
          </cell>
        </row>
        <row r="867">
          <cell r="A867">
            <v>37888528</v>
          </cell>
        </row>
        <row r="868">
          <cell r="A868">
            <v>37888544</v>
          </cell>
        </row>
        <row r="869">
          <cell r="A869">
            <v>37888561</v>
          </cell>
        </row>
        <row r="870">
          <cell r="A870">
            <v>37888587</v>
          </cell>
        </row>
        <row r="871">
          <cell r="A871">
            <v>37888595</v>
          </cell>
        </row>
        <row r="872">
          <cell r="A872">
            <v>37888609</v>
          </cell>
        </row>
        <row r="873">
          <cell r="A873">
            <v>37888625</v>
          </cell>
        </row>
        <row r="874">
          <cell r="A874">
            <v>37888641</v>
          </cell>
        </row>
        <row r="875">
          <cell r="A875">
            <v>37888650</v>
          </cell>
        </row>
        <row r="876">
          <cell r="A876">
            <v>37888684</v>
          </cell>
        </row>
        <row r="877">
          <cell r="A877">
            <v>37888692</v>
          </cell>
        </row>
        <row r="878">
          <cell r="A878">
            <v>37888714</v>
          </cell>
        </row>
        <row r="879">
          <cell r="A879">
            <v>37888757</v>
          </cell>
        </row>
        <row r="880">
          <cell r="A880">
            <v>37888765</v>
          </cell>
        </row>
        <row r="881">
          <cell r="A881">
            <v>37888790</v>
          </cell>
        </row>
        <row r="882">
          <cell r="A882">
            <v>37888820</v>
          </cell>
        </row>
        <row r="883">
          <cell r="A883">
            <v>37888862</v>
          </cell>
        </row>
        <row r="884">
          <cell r="A884">
            <v>37889371</v>
          </cell>
        </row>
        <row r="885">
          <cell r="A885">
            <v>37889826</v>
          </cell>
        </row>
        <row r="886">
          <cell r="A886">
            <v>37891723</v>
          </cell>
        </row>
        <row r="887">
          <cell r="A887">
            <v>37894323</v>
          </cell>
        </row>
        <row r="888">
          <cell r="A888">
            <v>37896326</v>
          </cell>
        </row>
        <row r="889">
          <cell r="A889">
            <v>37897039</v>
          </cell>
        </row>
        <row r="890">
          <cell r="A890">
            <v>37898086</v>
          </cell>
        </row>
        <row r="891">
          <cell r="A891">
            <v>37900978</v>
          </cell>
        </row>
        <row r="892">
          <cell r="A892">
            <v>37906542</v>
          </cell>
        </row>
        <row r="893">
          <cell r="A893">
            <v>37910159</v>
          </cell>
        </row>
        <row r="894">
          <cell r="A894">
            <v>37910418</v>
          </cell>
        </row>
        <row r="895">
          <cell r="A895">
            <v>37910477</v>
          </cell>
        </row>
        <row r="896">
          <cell r="A896">
            <v>37910493</v>
          </cell>
        </row>
        <row r="897">
          <cell r="A897">
            <v>37914162</v>
          </cell>
        </row>
        <row r="898">
          <cell r="A898">
            <v>37914782</v>
          </cell>
        </row>
        <row r="899">
          <cell r="A899">
            <v>37914821</v>
          </cell>
        </row>
        <row r="900">
          <cell r="A900">
            <v>37922386</v>
          </cell>
        </row>
        <row r="901">
          <cell r="A901">
            <v>37938215</v>
          </cell>
        </row>
        <row r="902">
          <cell r="A902">
            <v>37941658</v>
          </cell>
        </row>
        <row r="903">
          <cell r="A903">
            <v>37942123</v>
          </cell>
        </row>
        <row r="904">
          <cell r="A904">
            <v>37942247</v>
          </cell>
        </row>
        <row r="905">
          <cell r="A905">
            <v>37942379</v>
          </cell>
        </row>
        <row r="906">
          <cell r="A906">
            <v>37942603</v>
          </cell>
        </row>
        <row r="907">
          <cell r="A907">
            <v>37942620</v>
          </cell>
        </row>
        <row r="908">
          <cell r="A908">
            <v>37943642</v>
          </cell>
        </row>
        <row r="909">
          <cell r="A909">
            <v>37944681</v>
          </cell>
        </row>
        <row r="910">
          <cell r="A910">
            <v>37944941</v>
          </cell>
        </row>
        <row r="911">
          <cell r="A911">
            <v>37947966</v>
          </cell>
        </row>
        <row r="912">
          <cell r="A912">
            <v>37950975</v>
          </cell>
        </row>
        <row r="913">
          <cell r="A913">
            <v>37965859</v>
          </cell>
        </row>
        <row r="914">
          <cell r="A914">
            <v>37990373</v>
          </cell>
        </row>
        <row r="915">
          <cell r="A915">
            <v>42047625</v>
          </cell>
        </row>
        <row r="916">
          <cell r="A916">
            <v>42055318</v>
          </cell>
        </row>
        <row r="917">
          <cell r="A917">
            <v>42064872</v>
          </cell>
        </row>
        <row r="918">
          <cell r="A918">
            <v>42078415</v>
          </cell>
        </row>
        <row r="919">
          <cell r="A919">
            <v>42081602</v>
          </cell>
        </row>
        <row r="920">
          <cell r="A920">
            <v>42083150</v>
          </cell>
        </row>
        <row r="921">
          <cell r="A921">
            <v>42088917</v>
          </cell>
        </row>
        <row r="922">
          <cell r="A922">
            <v>42090741</v>
          </cell>
        </row>
        <row r="923">
          <cell r="A923">
            <v>42100500</v>
          </cell>
        </row>
        <row r="924">
          <cell r="A924">
            <v>42104378</v>
          </cell>
        </row>
        <row r="925">
          <cell r="A925">
            <v>42126606</v>
          </cell>
        </row>
        <row r="926">
          <cell r="A926">
            <v>42206618</v>
          </cell>
        </row>
        <row r="927">
          <cell r="A927">
            <v>42211476</v>
          </cell>
        </row>
        <row r="928">
          <cell r="A928">
            <v>42216095</v>
          </cell>
        </row>
        <row r="929">
          <cell r="A929">
            <v>42218985</v>
          </cell>
        </row>
        <row r="930">
          <cell r="A930">
            <v>42221897</v>
          </cell>
        </row>
        <row r="931">
          <cell r="A931">
            <v>42238854</v>
          </cell>
        </row>
        <row r="932">
          <cell r="A932">
            <v>42276632</v>
          </cell>
        </row>
        <row r="933">
          <cell r="A933">
            <v>42276641</v>
          </cell>
        </row>
        <row r="934">
          <cell r="A934">
            <v>42276675</v>
          </cell>
        </row>
        <row r="935">
          <cell r="A935">
            <v>42285755</v>
          </cell>
        </row>
        <row r="936">
          <cell r="A936">
            <v>42371091</v>
          </cell>
        </row>
        <row r="937">
          <cell r="A937">
            <v>42378001</v>
          </cell>
        </row>
        <row r="938">
          <cell r="A938">
            <v>42387299</v>
          </cell>
        </row>
        <row r="939">
          <cell r="A939">
            <v>42388104</v>
          </cell>
        </row>
        <row r="940">
          <cell r="A940">
            <v>42388244</v>
          </cell>
        </row>
        <row r="941">
          <cell r="A941">
            <v>42388660</v>
          </cell>
        </row>
        <row r="942">
          <cell r="A942">
            <v>42404771</v>
          </cell>
        </row>
        <row r="943">
          <cell r="A943">
            <v>42434858</v>
          </cell>
        </row>
        <row r="944">
          <cell r="A944">
            <v>42434912</v>
          </cell>
        </row>
        <row r="945">
          <cell r="A945">
            <v>42447402</v>
          </cell>
        </row>
        <row r="946">
          <cell r="A946">
            <v>45025274</v>
          </cell>
        </row>
        <row r="947">
          <cell r="A947">
            <v>48411931</v>
          </cell>
        </row>
        <row r="948">
          <cell r="A948">
            <v>50090828</v>
          </cell>
        </row>
        <row r="949">
          <cell r="A949">
            <v>50409964</v>
          </cell>
        </row>
        <row r="950">
          <cell r="A950">
            <v>50431498</v>
          </cell>
        </row>
        <row r="951">
          <cell r="A951">
            <v>50639668</v>
          </cell>
        </row>
        <row r="952">
          <cell r="A952">
            <v>50655884</v>
          </cell>
        </row>
        <row r="953">
          <cell r="A953">
            <v>50672843</v>
          </cell>
        </row>
        <row r="954">
          <cell r="A954">
            <v>50895214</v>
          </cell>
        </row>
        <row r="955">
          <cell r="A955">
            <v>50895222</v>
          </cell>
        </row>
        <row r="956">
          <cell r="A956">
            <v>51001489</v>
          </cell>
        </row>
        <row r="957">
          <cell r="A957">
            <v>51099021</v>
          </cell>
        </row>
        <row r="958">
          <cell r="A958">
            <v>51279118</v>
          </cell>
        </row>
        <row r="959">
          <cell r="A959">
            <v>51284022</v>
          </cell>
        </row>
        <row r="960">
          <cell r="A960">
            <v>51491346</v>
          </cell>
        </row>
        <row r="961">
          <cell r="A961">
            <v>51786150</v>
          </cell>
        </row>
        <row r="962">
          <cell r="A962">
            <v>51786249</v>
          </cell>
        </row>
        <row r="963">
          <cell r="A963">
            <v>51845598</v>
          </cell>
        </row>
        <row r="964">
          <cell r="A964">
            <v>51896095</v>
          </cell>
        </row>
        <row r="965">
          <cell r="A965">
            <v>51896133</v>
          </cell>
        </row>
        <row r="966">
          <cell r="A966">
            <v>51906236</v>
          </cell>
        </row>
        <row r="967">
          <cell r="A967">
            <v>52022072</v>
          </cell>
        </row>
        <row r="968">
          <cell r="A968">
            <v>52547540</v>
          </cell>
        </row>
        <row r="969">
          <cell r="A969">
            <v>710048629</v>
          </cell>
        </row>
        <row r="970">
          <cell r="A970">
            <v>710055358</v>
          </cell>
        </row>
        <row r="971">
          <cell r="A971">
            <v>710055412</v>
          </cell>
        </row>
        <row r="972">
          <cell r="A972">
            <v>710055560</v>
          </cell>
        </row>
        <row r="973">
          <cell r="A973">
            <v>710055633</v>
          </cell>
        </row>
        <row r="974">
          <cell r="A974">
            <v>710055706</v>
          </cell>
        </row>
        <row r="975">
          <cell r="A975">
            <v>710055714</v>
          </cell>
        </row>
        <row r="976">
          <cell r="A976">
            <v>710055730</v>
          </cell>
        </row>
        <row r="977">
          <cell r="A977">
            <v>710055781</v>
          </cell>
        </row>
        <row r="978">
          <cell r="A978">
            <v>710055811</v>
          </cell>
        </row>
        <row r="979">
          <cell r="A979">
            <v>710055820</v>
          </cell>
        </row>
        <row r="980">
          <cell r="A980">
            <v>710056095</v>
          </cell>
        </row>
        <row r="981">
          <cell r="A981">
            <v>710056133</v>
          </cell>
        </row>
        <row r="982">
          <cell r="A982">
            <v>710056150</v>
          </cell>
        </row>
        <row r="983">
          <cell r="A983">
            <v>710056184</v>
          </cell>
        </row>
        <row r="984">
          <cell r="A984">
            <v>710056435</v>
          </cell>
        </row>
        <row r="985">
          <cell r="A985">
            <v>710056486</v>
          </cell>
        </row>
        <row r="986">
          <cell r="A986">
            <v>710056540</v>
          </cell>
        </row>
        <row r="987">
          <cell r="A987">
            <v>710056630</v>
          </cell>
        </row>
        <row r="988">
          <cell r="A988">
            <v>710056737</v>
          </cell>
        </row>
        <row r="989">
          <cell r="A989">
            <v>710056893</v>
          </cell>
        </row>
        <row r="990">
          <cell r="A990">
            <v>710057091</v>
          </cell>
        </row>
        <row r="991">
          <cell r="A991">
            <v>710057148</v>
          </cell>
        </row>
        <row r="992">
          <cell r="A992">
            <v>710057202</v>
          </cell>
        </row>
        <row r="993">
          <cell r="A993">
            <v>710057300</v>
          </cell>
        </row>
        <row r="994">
          <cell r="A994">
            <v>710057431</v>
          </cell>
        </row>
        <row r="995">
          <cell r="A995">
            <v>710057504</v>
          </cell>
        </row>
        <row r="996">
          <cell r="A996">
            <v>710057520</v>
          </cell>
        </row>
        <row r="997">
          <cell r="A997">
            <v>710057563</v>
          </cell>
        </row>
        <row r="998">
          <cell r="A998">
            <v>710057571</v>
          </cell>
        </row>
        <row r="999">
          <cell r="A999">
            <v>710057776</v>
          </cell>
        </row>
        <row r="1000">
          <cell r="A1000">
            <v>710057849</v>
          </cell>
        </row>
        <row r="1001">
          <cell r="A1001">
            <v>710058039</v>
          </cell>
        </row>
        <row r="1002">
          <cell r="A1002">
            <v>710058179</v>
          </cell>
        </row>
        <row r="1003">
          <cell r="A1003">
            <v>710058659</v>
          </cell>
        </row>
        <row r="1004">
          <cell r="A1004">
            <v>710058675</v>
          </cell>
        </row>
        <row r="1005">
          <cell r="A1005">
            <v>710058730</v>
          </cell>
        </row>
        <row r="1006">
          <cell r="A1006">
            <v>710058845</v>
          </cell>
        </row>
        <row r="1007">
          <cell r="A1007">
            <v>710058861</v>
          </cell>
        </row>
        <row r="1008">
          <cell r="A1008">
            <v>710058934</v>
          </cell>
        </row>
        <row r="1009">
          <cell r="A1009">
            <v>710058942</v>
          </cell>
        </row>
        <row r="1010">
          <cell r="A1010">
            <v>710058993</v>
          </cell>
        </row>
        <row r="1011">
          <cell r="A1011">
            <v>710059027</v>
          </cell>
        </row>
        <row r="1012">
          <cell r="A1012">
            <v>710059043</v>
          </cell>
        </row>
        <row r="1013">
          <cell r="A1013">
            <v>710059051</v>
          </cell>
        </row>
        <row r="1014">
          <cell r="A1014">
            <v>710059086</v>
          </cell>
        </row>
        <row r="1015">
          <cell r="A1015">
            <v>710059256</v>
          </cell>
        </row>
        <row r="1016">
          <cell r="A1016">
            <v>710059302</v>
          </cell>
        </row>
        <row r="1017">
          <cell r="A1017">
            <v>710059396</v>
          </cell>
        </row>
        <row r="1018">
          <cell r="A1018">
            <v>710059590</v>
          </cell>
        </row>
        <row r="1019">
          <cell r="A1019">
            <v>710059795</v>
          </cell>
        </row>
        <row r="1020">
          <cell r="A1020">
            <v>710059922</v>
          </cell>
        </row>
        <row r="1021">
          <cell r="A1021">
            <v>710059973</v>
          </cell>
        </row>
        <row r="1022">
          <cell r="A1022">
            <v>710060114</v>
          </cell>
        </row>
        <row r="1023">
          <cell r="A1023">
            <v>710060238</v>
          </cell>
        </row>
        <row r="1024">
          <cell r="A1024">
            <v>710060351</v>
          </cell>
        </row>
        <row r="1025">
          <cell r="A1025">
            <v>710060416</v>
          </cell>
        </row>
        <row r="1026">
          <cell r="A1026">
            <v>710060483</v>
          </cell>
        </row>
        <row r="1027">
          <cell r="A1027">
            <v>710060548</v>
          </cell>
        </row>
        <row r="1028">
          <cell r="A1028">
            <v>710060556</v>
          </cell>
        </row>
        <row r="1029">
          <cell r="A1029">
            <v>710060564</v>
          </cell>
        </row>
        <row r="1030">
          <cell r="A1030">
            <v>710060629</v>
          </cell>
        </row>
        <row r="1031">
          <cell r="A1031">
            <v>710060670</v>
          </cell>
        </row>
        <row r="1032">
          <cell r="A1032">
            <v>710060718</v>
          </cell>
        </row>
        <row r="1033">
          <cell r="A1033">
            <v>710060815</v>
          </cell>
        </row>
        <row r="1034">
          <cell r="A1034">
            <v>710060866</v>
          </cell>
        </row>
        <row r="1035">
          <cell r="A1035">
            <v>710060912</v>
          </cell>
        </row>
        <row r="1036">
          <cell r="A1036">
            <v>710061331</v>
          </cell>
        </row>
        <row r="1037">
          <cell r="A1037">
            <v>710061455</v>
          </cell>
        </row>
        <row r="1038">
          <cell r="A1038">
            <v>710061463</v>
          </cell>
        </row>
        <row r="1039">
          <cell r="A1039">
            <v>710061480</v>
          </cell>
        </row>
        <row r="1040">
          <cell r="A1040">
            <v>710061501</v>
          </cell>
        </row>
        <row r="1041">
          <cell r="A1041">
            <v>710061544</v>
          </cell>
        </row>
        <row r="1042">
          <cell r="A1042">
            <v>710061560</v>
          </cell>
        </row>
        <row r="1043">
          <cell r="A1043">
            <v>710061587</v>
          </cell>
        </row>
        <row r="1044">
          <cell r="A1044">
            <v>710061617</v>
          </cell>
        </row>
        <row r="1045">
          <cell r="A1045">
            <v>710061633</v>
          </cell>
        </row>
        <row r="1046">
          <cell r="A1046">
            <v>710061650</v>
          </cell>
        </row>
        <row r="1047">
          <cell r="A1047">
            <v>710061757</v>
          </cell>
        </row>
        <row r="1048">
          <cell r="A1048">
            <v>710061781</v>
          </cell>
        </row>
        <row r="1049">
          <cell r="A1049">
            <v>710061838</v>
          </cell>
        </row>
        <row r="1050">
          <cell r="A1050">
            <v>710061870</v>
          </cell>
        </row>
        <row r="1051">
          <cell r="A1051">
            <v>710062052</v>
          </cell>
        </row>
        <row r="1052">
          <cell r="A1052">
            <v>710062060</v>
          </cell>
        </row>
        <row r="1053">
          <cell r="A1053">
            <v>710062125</v>
          </cell>
        </row>
        <row r="1054">
          <cell r="A1054">
            <v>710062460</v>
          </cell>
        </row>
        <row r="1055">
          <cell r="A1055">
            <v>710062494</v>
          </cell>
        </row>
        <row r="1056">
          <cell r="A1056">
            <v>710062575</v>
          </cell>
        </row>
        <row r="1057">
          <cell r="A1057">
            <v>710062710</v>
          </cell>
        </row>
        <row r="1058">
          <cell r="A1058">
            <v>710062729</v>
          </cell>
        </row>
        <row r="1059">
          <cell r="A1059">
            <v>710062850</v>
          </cell>
        </row>
        <row r="1060">
          <cell r="A1060">
            <v>710062893</v>
          </cell>
        </row>
        <row r="1061">
          <cell r="A1061">
            <v>710063008</v>
          </cell>
        </row>
        <row r="1062">
          <cell r="A1062">
            <v>710063016</v>
          </cell>
        </row>
        <row r="1063">
          <cell r="A1063">
            <v>710063083</v>
          </cell>
        </row>
        <row r="1064">
          <cell r="A1064">
            <v>710063172</v>
          </cell>
        </row>
        <row r="1065">
          <cell r="A1065">
            <v>710063245</v>
          </cell>
        </row>
        <row r="1066">
          <cell r="A1066">
            <v>710063253</v>
          </cell>
        </row>
        <row r="1067">
          <cell r="A1067">
            <v>710063288</v>
          </cell>
        </row>
        <row r="1068">
          <cell r="A1068">
            <v>710063296</v>
          </cell>
        </row>
        <row r="1069">
          <cell r="A1069">
            <v>710063377</v>
          </cell>
        </row>
        <row r="1070">
          <cell r="A1070">
            <v>710063580</v>
          </cell>
        </row>
        <row r="1071">
          <cell r="A1071">
            <v>710063776</v>
          </cell>
        </row>
        <row r="1072">
          <cell r="A1072">
            <v>710063849</v>
          </cell>
        </row>
        <row r="1073">
          <cell r="A1073">
            <v>710063989</v>
          </cell>
        </row>
        <row r="1074">
          <cell r="A1074">
            <v>710064063</v>
          </cell>
        </row>
        <row r="1075">
          <cell r="A1075">
            <v>710064098</v>
          </cell>
        </row>
        <row r="1076">
          <cell r="A1076">
            <v>710064276</v>
          </cell>
        </row>
        <row r="1077">
          <cell r="A1077">
            <v>710064306</v>
          </cell>
        </row>
        <row r="1078">
          <cell r="A1078">
            <v>710064330</v>
          </cell>
        </row>
        <row r="1079">
          <cell r="A1079">
            <v>710064365</v>
          </cell>
        </row>
        <row r="1080">
          <cell r="A1080">
            <v>710064446</v>
          </cell>
        </row>
        <row r="1081">
          <cell r="A1081">
            <v>710064462</v>
          </cell>
        </row>
        <row r="1082">
          <cell r="A1082">
            <v>710064489</v>
          </cell>
        </row>
        <row r="1083">
          <cell r="A1083">
            <v>710127744</v>
          </cell>
        </row>
        <row r="1084">
          <cell r="A1084">
            <v>710130353</v>
          </cell>
        </row>
        <row r="1085">
          <cell r="A1085">
            <v>710170076</v>
          </cell>
        </row>
        <row r="1086">
          <cell r="A1086">
            <v>710171030</v>
          </cell>
        </row>
        <row r="1087">
          <cell r="A1087">
            <v>710227990</v>
          </cell>
        </row>
        <row r="1088">
          <cell r="A1088">
            <v>710231172</v>
          </cell>
        </row>
        <row r="1089">
          <cell r="A1089">
            <v>710271123</v>
          </cell>
        </row>
        <row r="1090">
          <cell r="A1090">
            <v>710271891</v>
          </cell>
        </row>
        <row r="1091">
          <cell r="A1091">
            <v>710274068</v>
          </cell>
        </row>
        <row r="1092">
          <cell r="A1092">
            <v>710274220</v>
          </cell>
        </row>
      </sheetData>
      <sheetData sheetId="1"/>
      <sheetData sheetId="2">
        <row r="1">
          <cell r="A1">
            <v>36075213</v>
          </cell>
          <cell r="B1">
            <v>219.66666666666663</v>
          </cell>
        </row>
        <row r="2">
          <cell r="A2">
            <v>400084</v>
          </cell>
          <cell r="B2">
            <v>14</v>
          </cell>
        </row>
        <row r="3">
          <cell r="A3">
            <v>42083788</v>
          </cell>
          <cell r="B3">
            <v>250.66666666666666</v>
          </cell>
        </row>
        <row r="4">
          <cell r="A4">
            <v>17337089</v>
          </cell>
          <cell r="B4">
            <v>227.66666666666666</v>
          </cell>
        </row>
        <row r="5">
          <cell r="A5">
            <v>52585212</v>
          </cell>
          <cell r="B5">
            <v>81.666666666666657</v>
          </cell>
        </row>
        <row r="6">
          <cell r="A6">
            <v>37947923</v>
          </cell>
          <cell r="B6">
            <v>143.33333333333331</v>
          </cell>
        </row>
        <row r="7">
          <cell r="A7">
            <v>37947931</v>
          </cell>
          <cell r="B7">
            <v>225.99999999999997</v>
          </cell>
        </row>
        <row r="8">
          <cell r="A8">
            <v>161004</v>
          </cell>
          <cell r="B8">
            <v>219</v>
          </cell>
        </row>
        <row r="9">
          <cell r="A9">
            <v>31810926</v>
          </cell>
          <cell r="B9">
            <v>246</v>
          </cell>
        </row>
        <row r="10">
          <cell r="A10">
            <v>31810934</v>
          </cell>
          <cell r="B10">
            <v>369</v>
          </cell>
        </row>
        <row r="11">
          <cell r="A11">
            <v>36064092</v>
          </cell>
          <cell r="B11">
            <v>518.66666666666663</v>
          </cell>
        </row>
        <row r="12">
          <cell r="A12">
            <v>36071277</v>
          </cell>
          <cell r="B12">
            <v>494.99999999999994</v>
          </cell>
        </row>
        <row r="13">
          <cell r="A13">
            <v>30791847</v>
          </cell>
          <cell r="B13">
            <v>285.33333333333331</v>
          </cell>
        </row>
        <row r="14">
          <cell r="A14">
            <v>52604519</v>
          </cell>
          <cell r="B14">
            <v>137</v>
          </cell>
        </row>
        <row r="15">
          <cell r="A15">
            <v>31810993</v>
          </cell>
          <cell r="B15">
            <v>438.33333333333331</v>
          </cell>
        </row>
        <row r="16">
          <cell r="A16">
            <v>31810969</v>
          </cell>
          <cell r="B16">
            <v>423.33333333333331</v>
          </cell>
        </row>
        <row r="17">
          <cell r="A17">
            <v>31745041</v>
          </cell>
          <cell r="B17">
            <v>613.66666666666663</v>
          </cell>
        </row>
        <row r="18">
          <cell r="A18">
            <v>31748201</v>
          </cell>
          <cell r="B18">
            <v>175.66666666666666</v>
          </cell>
        </row>
        <row r="19">
          <cell r="A19">
            <v>31780741</v>
          </cell>
          <cell r="B19">
            <v>279.33333333333331</v>
          </cell>
        </row>
        <row r="20">
          <cell r="A20">
            <v>31748198</v>
          </cell>
          <cell r="B20">
            <v>105.99999999999999</v>
          </cell>
        </row>
        <row r="21">
          <cell r="A21">
            <v>30810647</v>
          </cell>
          <cell r="B21">
            <v>719.66666666666663</v>
          </cell>
        </row>
        <row r="22">
          <cell r="A22">
            <v>31748180</v>
          </cell>
          <cell r="B22">
            <v>348</v>
          </cell>
        </row>
        <row r="23">
          <cell r="A23">
            <v>31780750</v>
          </cell>
          <cell r="B23">
            <v>527.33333333333326</v>
          </cell>
        </row>
        <row r="24">
          <cell r="A24">
            <v>31780776</v>
          </cell>
          <cell r="B24">
            <v>510.99999999999994</v>
          </cell>
        </row>
        <row r="25">
          <cell r="A25">
            <v>31780784</v>
          </cell>
          <cell r="B25">
            <v>236.66666666666663</v>
          </cell>
        </row>
        <row r="26">
          <cell r="A26">
            <v>31780792</v>
          </cell>
          <cell r="B26">
            <v>308</v>
          </cell>
        </row>
        <row r="27">
          <cell r="A27">
            <v>31780831</v>
          </cell>
          <cell r="B27">
            <v>362.66666666666663</v>
          </cell>
        </row>
        <row r="28">
          <cell r="A28">
            <v>17337631</v>
          </cell>
          <cell r="B28">
            <v>783</v>
          </cell>
        </row>
        <row r="29">
          <cell r="A29">
            <v>31780822</v>
          </cell>
          <cell r="B29">
            <v>804</v>
          </cell>
        </row>
        <row r="30">
          <cell r="A30">
            <v>30810655</v>
          </cell>
          <cell r="B30">
            <v>644.66666666666663</v>
          </cell>
        </row>
        <row r="31">
          <cell r="A31">
            <v>31780717</v>
          </cell>
          <cell r="B31">
            <v>577</v>
          </cell>
        </row>
        <row r="32">
          <cell r="A32">
            <v>31780806</v>
          </cell>
          <cell r="B32">
            <v>367.66666666666663</v>
          </cell>
        </row>
        <row r="33">
          <cell r="A33">
            <v>31768873</v>
          </cell>
          <cell r="B33">
            <v>291</v>
          </cell>
        </row>
        <row r="34">
          <cell r="A34">
            <v>31768989</v>
          </cell>
          <cell r="B34">
            <v>805</v>
          </cell>
        </row>
        <row r="35">
          <cell r="A35">
            <v>31780539</v>
          </cell>
          <cell r="B35">
            <v>298</v>
          </cell>
        </row>
        <row r="36">
          <cell r="A36">
            <v>31785204</v>
          </cell>
          <cell r="B36">
            <v>279.33333333333331</v>
          </cell>
        </row>
        <row r="37">
          <cell r="A37">
            <v>31785212</v>
          </cell>
          <cell r="B37">
            <v>357</v>
          </cell>
        </row>
        <row r="38">
          <cell r="A38">
            <v>31785221</v>
          </cell>
          <cell r="B38">
            <v>332.33333333333331</v>
          </cell>
        </row>
        <row r="39">
          <cell r="A39">
            <v>31810527</v>
          </cell>
          <cell r="B39">
            <v>345.33333333333331</v>
          </cell>
        </row>
        <row r="40">
          <cell r="A40">
            <v>50409964</v>
          </cell>
          <cell r="B40">
            <v>277</v>
          </cell>
        </row>
        <row r="41">
          <cell r="A41">
            <v>31768849</v>
          </cell>
          <cell r="B41">
            <v>670.66666666666663</v>
          </cell>
        </row>
        <row r="42">
          <cell r="A42">
            <v>31810497</v>
          </cell>
          <cell r="B42">
            <v>715.33333333333326</v>
          </cell>
        </row>
        <row r="43">
          <cell r="A43">
            <v>42447402</v>
          </cell>
          <cell r="B43">
            <v>394.66666666666663</v>
          </cell>
        </row>
        <row r="44">
          <cell r="A44">
            <v>31780865</v>
          </cell>
          <cell r="B44">
            <v>759.33333333333326</v>
          </cell>
        </row>
        <row r="45">
          <cell r="A45">
            <v>36067334</v>
          </cell>
          <cell r="B45">
            <v>355</v>
          </cell>
        </row>
        <row r="46">
          <cell r="A46">
            <v>36060917</v>
          </cell>
          <cell r="B46">
            <v>691</v>
          </cell>
        </row>
        <row r="47">
          <cell r="A47">
            <v>36060976</v>
          </cell>
          <cell r="B47">
            <v>446</v>
          </cell>
        </row>
        <row r="48">
          <cell r="A48">
            <v>36071021</v>
          </cell>
          <cell r="B48">
            <v>544.66666666666663</v>
          </cell>
        </row>
        <row r="49">
          <cell r="A49">
            <v>36071048</v>
          </cell>
          <cell r="B49">
            <v>502.33333333333326</v>
          </cell>
        </row>
        <row r="50">
          <cell r="A50">
            <v>31750214</v>
          </cell>
          <cell r="B50">
            <v>658.66666666666663</v>
          </cell>
        </row>
        <row r="51">
          <cell r="A51">
            <v>36060968</v>
          </cell>
          <cell r="B51">
            <v>479.66666666666663</v>
          </cell>
        </row>
        <row r="52">
          <cell r="A52">
            <v>31780504</v>
          </cell>
          <cell r="B52">
            <v>549.66666666666663</v>
          </cell>
        </row>
        <row r="53">
          <cell r="A53">
            <v>42170915</v>
          </cell>
          <cell r="B53">
            <v>552.66666666666663</v>
          </cell>
        </row>
        <row r="54">
          <cell r="A54">
            <v>36070998</v>
          </cell>
          <cell r="B54">
            <v>490</v>
          </cell>
        </row>
        <row r="55">
          <cell r="A55">
            <v>31754945</v>
          </cell>
          <cell r="B55">
            <v>259.66666666666663</v>
          </cell>
        </row>
        <row r="56">
          <cell r="A56">
            <v>31754911</v>
          </cell>
          <cell r="B56">
            <v>272</v>
          </cell>
        </row>
        <row r="57">
          <cell r="A57">
            <v>31754953</v>
          </cell>
          <cell r="B57">
            <v>249.33333333333331</v>
          </cell>
        </row>
        <row r="58">
          <cell r="A58">
            <v>31754961</v>
          </cell>
          <cell r="B58">
            <v>579.33333333333326</v>
          </cell>
        </row>
        <row r="59">
          <cell r="A59">
            <v>31771424</v>
          </cell>
          <cell r="B59">
            <v>619.66666666666663</v>
          </cell>
        </row>
        <row r="60">
          <cell r="A60">
            <v>31771475</v>
          </cell>
          <cell r="B60">
            <v>483.33333333333331</v>
          </cell>
        </row>
        <row r="61">
          <cell r="A61">
            <v>31780474</v>
          </cell>
          <cell r="B61">
            <v>437.33333333333326</v>
          </cell>
        </row>
        <row r="62">
          <cell r="A62">
            <v>31780491</v>
          </cell>
          <cell r="B62">
            <v>343.66666666666663</v>
          </cell>
        </row>
        <row r="63">
          <cell r="A63">
            <v>31780547</v>
          </cell>
          <cell r="B63">
            <v>512</v>
          </cell>
        </row>
        <row r="64">
          <cell r="A64">
            <v>31781853</v>
          </cell>
          <cell r="B64">
            <v>631</v>
          </cell>
        </row>
        <row r="65">
          <cell r="A65">
            <v>31781977</v>
          </cell>
          <cell r="B65">
            <v>577.33333333333326</v>
          </cell>
        </row>
        <row r="66">
          <cell r="A66">
            <v>31754929</v>
          </cell>
          <cell r="B66">
            <v>352.33333333333331</v>
          </cell>
        </row>
        <row r="67">
          <cell r="A67">
            <v>31781845</v>
          </cell>
          <cell r="B67">
            <v>357.66666666666663</v>
          </cell>
        </row>
        <row r="68">
          <cell r="A68">
            <v>31811540</v>
          </cell>
          <cell r="B68">
            <v>218.66666666666663</v>
          </cell>
        </row>
        <row r="69">
          <cell r="A69">
            <v>710055358</v>
          </cell>
          <cell r="B69">
            <v>66.333333333333329</v>
          </cell>
        </row>
        <row r="70">
          <cell r="A70">
            <v>31810250</v>
          </cell>
          <cell r="B70">
            <v>165.33333333333331</v>
          </cell>
        </row>
        <row r="71">
          <cell r="A71">
            <v>31810268</v>
          </cell>
          <cell r="B71">
            <v>160</v>
          </cell>
        </row>
        <row r="72">
          <cell r="A72">
            <v>31811612</v>
          </cell>
          <cell r="B72">
            <v>175.66666666666666</v>
          </cell>
        </row>
        <row r="73">
          <cell r="A73">
            <v>31773702</v>
          </cell>
          <cell r="B73">
            <v>296</v>
          </cell>
        </row>
        <row r="74">
          <cell r="A74">
            <v>31773729</v>
          </cell>
          <cell r="B74">
            <v>493.33333333333326</v>
          </cell>
        </row>
        <row r="75">
          <cell r="A75">
            <v>36064181</v>
          </cell>
          <cell r="B75">
            <v>452.66666666666663</v>
          </cell>
        </row>
        <row r="76">
          <cell r="A76">
            <v>31811493</v>
          </cell>
          <cell r="B76">
            <v>710.33333333333326</v>
          </cell>
        </row>
        <row r="77">
          <cell r="A77">
            <v>710057156</v>
          </cell>
          <cell r="B77">
            <v>38</v>
          </cell>
        </row>
        <row r="78">
          <cell r="A78">
            <v>710055412</v>
          </cell>
          <cell r="B78">
            <v>80.666666666666657</v>
          </cell>
        </row>
        <row r="79">
          <cell r="A79">
            <v>30866065</v>
          </cell>
          <cell r="B79">
            <v>28.666666666666664</v>
          </cell>
        </row>
        <row r="80">
          <cell r="A80">
            <v>710057202</v>
          </cell>
          <cell r="B80">
            <v>17.333333333333332</v>
          </cell>
        </row>
        <row r="81">
          <cell r="A81">
            <v>31810276</v>
          </cell>
          <cell r="B81">
            <v>117</v>
          </cell>
        </row>
        <row r="82">
          <cell r="A82">
            <v>31810284</v>
          </cell>
          <cell r="B82">
            <v>337.66666666666663</v>
          </cell>
        </row>
        <row r="83">
          <cell r="A83">
            <v>31810292</v>
          </cell>
          <cell r="B83">
            <v>217.99999999999997</v>
          </cell>
        </row>
        <row r="84">
          <cell r="A84">
            <v>31816924</v>
          </cell>
          <cell r="B84">
            <v>129.33333333333331</v>
          </cell>
        </row>
        <row r="85">
          <cell r="A85">
            <v>31773711</v>
          </cell>
          <cell r="B85">
            <v>1201</v>
          </cell>
        </row>
        <row r="86">
          <cell r="A86">
            <v>36063932</v>
          </cell>
          <cell r="B86">
            <v>260.66666666666663</v>
          </cell>
        </row>
        <row r="87">
          <cell r="A87">
            <v>36071293</v>
          </cell>
          <cell r="B87">
            <v>159</v>
          </cell>
        </row>
        <row r="88">
          <cell r="A88">
            <v>31817068</v>
          </cell>
          <cell r="B88">
            <v>179</v>
          </cell>
        </row>
        <row r="89">
          <cell r="A89">
            <v>42126606</v>
          </cell>
          <cell r="B89">
            <v>238.33333333333331</v>
          </cell>
        </row>
        <row r="90">
          <cell r="A90">
            <v>36063959</v>
          </cell>
          <cell r="B90">
            <v>316.66666666666663</v>
          </cell>
        </row>
        <row r="91">
          <cell r="A91">
            <v>31816908</v>
          </cell>
          <cell r="B91">
            <v>278.66666666666663</v>
          </cell>
        </row>
        <row r="92">
          <cell r="A92">
            <v>31810543</v>
          </cell>
          <cell r="B92">
            <v>311</v>
          </cell>
        </row>
        <row r="93">
          <cell r="A93">
            <v>36062197</v>
          </cell>
          <cell r="B93">
            <v>271.66666666666663</v>
          </cell>
        </row>
        <row r="94">
          <cell r="A94">
            <v>31826288</v>
          </cell>
          <cell r="B94">
            <v>21.333333333333332</v>
          </cell>
        </row>
        <row r="95">
          <cell r="A95">
            <v>710273592</v>
          </cell>
          <cell r="B95">
            <v>12</v>
          </cell>
        </row>
        <row r="96">
          <cell r="A96">
            <v>710055323</v>
          </cell>
          <cell r="B96">
            <v>48.666666666666664</v>
          </cell>
        </row>
        <row r="97">
          <cell r="A97">
            <v>710055340</v>
          </cell>
          <cell r="B97">
            <v>41.666666666666664</v>
          </cell>
        </row>
        <row r="98">
          <cell r="A98">
            <v>710055382</v>
          </cell>
          <cell r="B98">
            <v>93.333333333333329</v>
          </cell>
        </row>
        <row r="99">
          <cell r="A99">
            <v>36062219</v>
          </cell>
          <cell r="B99">
            <v>369</v>
          </cell>
        </row>
        <row r="100">
          <cell r="A100">
            <v>31816681</v>
          </cell>
          <cell r="B100">
            <v>508.66666666666663</v>
          </cell>
        </row>
        <row r="101">
          <cell r="A101">
            <v>36062162</v>
          </cell>
          <cell r="B101">
            <v>577</v>
          </cell>
        </row>
        <row r="102">
          <cell r="A102">
            <v>36062201</v>
          </cell>
          <cell r="B102">
            <v>846.66666666666652</v>
          </cell>
        </row>
        <row r="103">
          <cell r="A103">
            <v>36062171</v>
          </cell>
          <cell r="B103">
            <v>767.66666666666663</v>
          </cell>
        </row>
        <row r="104">
          <cell r="A104">
            <v>36063924</v>
          </cell>
          <cell r="B104">
            <v>189.33333333333331</v>
          </cell>
        </row>
        <row r="105">
          <cell r="A105">
            <v>31816860</v>
          </cell>
          <cell r="B105">
            <v>376</v>
          </cell>
        </row>
        <row r="106">
          <cell r="A106">
            <v>35602244</v>
          </cell>
          <cell r="B106">
            <v>514.33333333333326</v>
          </cell>
        </row>
        <row r="107">
          <cell r="A107">
            <v>31817017</v>
          </cell>
          <cell r="B107">
            <v>389.66666666666663</v>
          </cell>
        </row>
        <row r="108">
          <cell r="A108">
            <v>42414636</v>
          </cell>
          <cell r="B108">
            <v>217.66666666666666</v>
          </cell>
        </row>
        <row r="109">
          <cell r="A109">
            <v>710055480</v>
          </cell>
          <cell r="B109">
            <v>33</v>
          </cell>
        </row>
        <row r="110">
          <cell r="A110">
            <v>31817025</v>
          </cell>
          <cell r="B110">
            <v>122.99999999999999</v>
          </cell>
        </row>
        <row r="111">
          <cell r="A111">
            <v>36071099</v>
          </cell>
          <cell r="B111">
            <v>714.33333333333326</v>
          </cell>
        </row>
        <row r="112">
          <cell r="A112">
            <v>31810446</v>
          </cell>
          <cell r="B112">
            <v>211.66666666666666</v>
          </cell>
        </row>
        <row r="113">
          <cell r="A113">
            <v>31811949</v>
          </cell>
          <cell r="B113">
            <v>48</v>
          </cell>
        </row>
        <row r="114">
          <cell r="A114">
            <v>36062260</v>
          </cell>
          <cell r="B114">
            <v>789.33333333333326</v>
          </cell>
        </row>
        <row r="115">
          <cell r="A115">
            <v>710055331</v>
          </cell>
          <cell r="B115">
            <v>182</v>
          </cell>
        </row>
        <row r="116">
          <cell r="A116">
            <v>710055986</v>
          </cell>
          <cell r="B116">
            <v>11.333333333333332</v>
          </cell>
        </row>
        <row r="117">
          <cell r="A117">
            <v>710055994</v>
          </cell>
          <cell r="B117">
            <v>6.6666666666666661</v>
          </cell>
        </row>
        <row r="118">
          <cell r="A118">
            <v>52637395</v>
          </cell>
          <cell r="B118">
            <v>85.666666666666657</v>
          </cell>
        </row>
        <row r="119">
          <cell r="A119">
            <v>31816916</v>
          </cell>
          <cell r="B119">
            <v>306</v>
          </cell>
        </row>
        <row r="120">
          <cell r="A120">
            <v>710166559</v>
          </cell>
          <cell r="B120">
            <v>28.333333333333332</v>
          </cell>
        </row>
        <row r="121">
          <cell r="A121">
            <v>36071145</v>
          </cell>
          <cell r="B121">
            <v>868.66666666666663</v>
          </cell>
        </row>
        <row r="122">
          <cell r="A122">
            <v>710055366</v>
          </cell>
          <cell r="B122">
            <v>58.666666666666664</v>
          </cell>
        </row>
        <row r="123">
          <cell r="A123">
            <v>36062243</v>
          </cell>
          <cell r="B123">
            <v>333</v>
          </cell>
        </row>
        <row r="124">
          <cell r="A124">
            <v>42356831</v>
          </cell>
          <cell r="B124">
            <v>128</v>
          </cell>
        </row>
        <row r="125">
          <cell r="A125">
            <v>710055420</v>
          </cell>
          <cell r="B125">
            <v>351</v>
          </cell>
        </row>
        <row r="126">
          <cell r="A126">
            <v>31810462</v>
          </cell>
          <cell r="B126">
            <v>361.66666666666663</v>
          </cell>
        </row>
        <row r="127">
          <cell r="A127">
            <v>36071196</v>
          </cell>
          <cell r="B127">
            <v>287</v>
          </cell>
        </row>
        <row r="128">
          <cell r="A128">
            <v>710056109</v>
          </cell>
          <cell r="B128">
            <v>38</v>
          </cell>
        </row>
        <row r="129">
          <cell r="A129">
            <v>710056117</v>
          </cell>
          <cell r="B129">
            <v>7.6666666666666661</v>
          </cell>
        </row>
        <row r="130">
          <cell r="A130">
            <v>51099021</v>
          </cell>
          <cell r="B130">
            <v>392.33333333333331</v>
          </cell>
        </row>
        <row r="131">
          <cell r="A131">
            <v>36071161</v>
          </cell>
          <cell r="B131">
            <v>782</v>
          </cell>
        </row>
        <row r="132">
          <cell r="A132">
            <v>51896150</v>
          </cell>
          <cell r="B132">
            <v>102.33333333333333</v>
          </cell>
        </row>
        <row r="133">
          <cell r="A133">
            <v>36071200</v>
          </cell>
          <cell r="B133">
            <v>1192.6666666666665</v>
          </cell>
        </row>
        <row r="134">
          <cell r="A134">
            <v>36071170</v>
          </cell>
          <cell r="B134">
            <v>228.66666666666663</v>
          </cell>
        </row>
        <row r="135">
          <cell r="A135">
            <v>36062227</v>
          </cell>
          <cell r="B135">
            <v>340.33333333333331</v>
          </cell>
        </row>
        <row r="136">
          <cell r="A136">
            <v>36071226</v>
          </cell>
          <cell r="B136">
            <v>113.66666666666666</v>
          </cell>
        </row>
        <row r="137">
          <cell r="A137">
            <v>710055463</v>
          </cell>
          <cell r="B137">
            <v>34.333333333333329</v>
          </cell>
        </row>
        <row r="138">
          <cell r="A138">
            <v>36071102</v>
          </cell>
          <cell r="B138">
            <v>244.66666666666666</v>
          </cell>
        </row>
        <row r="139">
          <cell r="A139">
            <v>710055501</v>
          </cell>
          <cell r="B139">
            <v>7</v>
          </cell>
        </row>
        <row r="140">
          <cell r="A140">
            <v>37851888</v>
          </cell>
          <cell r="B140">
            <v>30.666666666666664</v>
          </cell>
        </row>
        <row r="141">
          <cell r="A141">
            <v>37836412</v>
          </cell>
          <cell r="B141">
            <v>260.33333333333331</v>
          </cell>
        </row>
        <row r="142">
          <cell r="A142">
            <v>710055544</v>
          </cell>
          <cell r="B142">
            <v>3.333333333333333</v>
          </cell>
        </row>
        <row r="143">
          <cell r="A143">
            <v>37836447</v>
          </cell>
          <cell r="B143">
            <v>147.33333333333331</v>
          </cell>
        </row>
        <row r="144">
          <cell r="A144">
            <v>36081078</v>
          </cell>
          <cell r="B144">
            <v>663.66666666666663</v>
          </cell>
        </row>
        <row r="145">
          <cell r="A145">
            <v>36081086</v>
          </cell>
          <cell r="B145">
            <v>310.33333333333331</v>
          </cell>
        </row>
        <row r="146">
          <cell r="A146">
            <v>36086576</v>
          </cell>
          <cell r="B146">
            <v>626</v>
          </cell>
        </row>
        <row r="147">
          <cell r="A147">
            <v>36081019</v>
          </cell>
          <cell r="B147">
            <v>709.66666666666663</v>
          </cell>
        </row>
        <row r="148">
          <cell r="A148">
            <v>36086789</v>
          </cell>
          <cell r="B148">
            <v>369.66666666666663</v>
          </cell>
        </row>
        <row r="149">
          <cell r="A149">
            <v>36086592</v>
          </cell>
          <cell r="B149">
            <v>206.66666666666666</v>
          </cell>
        </row>
        <row r="150">
          <cell r="A150">
            <v>36086584</v>
          </cell>
          <cell r="B150">
            <v>317.33333333333331</v>
          </cell>
        </row>
        <row r="151">
          <cell r="A151">
            <v>36094137</v>
          </cell>
          <cell r="B151">
            <v>162</v>
          </cell>
        </row>
        <row r="152">
          <cell r="A152">
            <v>36081094</v>
          </cell>
          <cell r="B152">
            <v>73.333333333333329</v>
          </cell>
        </row>
        <row r="153">
          <cell r="A153">
            <v>710055781</v>
          </cell>
          <cell r="B153">
            <v>19.666666666666664</v>
          </cell>
        </row>
        <row r="154">
          <cell r="A154">
            <v>37836382</v>
          </cell>
          <cell r="B154">
            <v>106</v>
          </cell>
        </row>
        <row r="155">
          <cell r="A155">
            <v>37836439</v>
          </cell>
          <cell r="B155">
            <v>102.33333333333333</v>
          </cell>
        </row>
        <row r="156">
          <cell r="A156">
            <v>710055633</v>
          </cell>
          <cell r="B156">
            <v>39</v>
          </cell>
        </row>
        <row r="157">
          <cell r="A157">
            <v>710055650</v>
          </cell>
          <cell r="B157">
            <v>30.666666666666664</v>
          </cell>
        </row>
        <row r="158">
          <cell r="A158">
            <v>52250270</v>
          </cell>
          <cell r="B158">
            <v>94.333333333333329</v>
          </cell>
        </row>
        <row r="159">
          <cell r="A159">
            <v>36094102</v>
          </cell>
          <cell r="B159">
            <v>273</v>
          </cell>
        </row>
        <row r="160">
          <cell r="A160">
            <v>36094099</v>
          </cell>
          <cell r="B160">
            <v>94.666666666666657</v>
          </cell>
        </row>
        <row r="161">
          <cell r="A161">
            <v>710055552</v>
          </cell>
          <cell r="B161">
            <v>5</v>
          </cell>
        </row>
        <row r="162">
          <cell r="A162">
            <v>710055560</v>
          </cell>
          <cell r="B162">
            <v>65.666666666666657</v>
          </cell>
        </row>
        <row r="163">
          <cell r="A163">
            <v>710055706</v>
          </cell>
          <cell r="B163">
            <v>9</v>
          </cell>
        </row>
        <row r="164">
          <cell r="A164">
            <v>36094111</v>
          </cell>
          <cell r="B164">
            <v>63.666666666666664</v>
          </cell>
        </row>
        <row r="165">
          <cell r="A165">
            <v>710055714</v>
          </cell>
          <cell r="B165">
            <v>27</v>
          </cell>
        </row>
        <row r="166">
          <cell r="A166">
            <v>37836391</v>
          </cell>
          <cell r="B166">
            <v>228</v>
          </cell>
        </row>
        <row r="167">
          <cell r="A167">
            <v>36086606</v>
          </cell>
          <cell r="B167">
            <v>172.33333333333331</v>
          </cell>
        </row>
        <row r="168">
          <cell r="A168">
            <v>710055730</v>
          </cell>
          <cell r="B168">
            <v>8.3333333333333321</v>
          </cell>
        </row>
        <row r="169">
          <cell r="A169">
            <v>37847571</v>
          </cell>
          <cell r="B169">
            <v>23.666666666666664</v>
          </cell>
        </row>
        <row r="170">
          <cell r="A170">
            <v>37836374</v>
          </cell>
          <cell r="B170">
            <v>95</v>
          </cell>
        </row>
        <row r="171">
          <cell r="A171">
            <v>36086568</v>
          </cell>
          <cell r="B171">
            <v>1091.6666666666665</v>
          </cell>
        </row>
        <row r="172">
          <cell r="A172">
            <v>36081001</v>
          </cell>
          <cell r="B172">
            <v>477.33333333333331</v>
          </cell>
        </row>
        <row r="173">
          <cell r="A173">
            <v>710160860</v>
          </cell>
          <cell r="B173">
            <v>81.666666666666657</v>
          </cell>
        </row>
        <row r="174">
          <cell r="A174">
            <v>42404771</v>
          </cell>
          <cell r="B174">
            <v>68.666666666666657</v>
          </cell>
        </row>
        <row r="175">
          <cell r="A175">
            <v>36081051</v>
          </cell>
          <cell r="B175">
            <v>187</v>
          </cell>
        </row>
        <row r="176">
          <cell r="A176">
            <v>36081043</v>
          </cell>
          <cell r="B176">
            <v>173</v>
          </cell>
        </row>
        <row r="177">
          <cell r="A177">
            <v>710055811</v>
          </cell>
          <cell r="B177">
            <v>55</v>
          </cell>
        </row>
        <row r="178">
          <cell r="A178">
            <v>710055820</v>
          </cell>
          <cell r="B178">
            <v>21</v>
          </cell>
        </row>
        <row r="179">
          <cell r="A179">
            <v>36081035</v>
          </cell>
          <cell r="B179">
            <v>529</v>
          </cell>
        </row>
        <row r="180">
          <cell r="A180">
            <v>36081060</v>
          </cell>
          <cell r="B180">
            <v>232.33333333333331</v>
          </cell>
        </row>
        <row r="181">
          <cell r="A181">
            <v>36094129</v>
          </cell>
          <cell r="B181">
            <v>172</v>
          </cell>
        </row>
        <row r="182">
          <cell r="A182">
            <v>710055854</v>
          </cell>
          <cell r="B182">
            <v>17.333333333333332</v>
          </cell>
        </row>
        <row r="183">
          <cell r="A183">
            <v>710055846</v>
          </cell>
          <cell r="B183">
            <v>25</v>
          </cell>
        </row>
        <row r="184">
          <cell r="A184">
            <v>36094081</v>
          </cell>
          <cell r="B184">
            <v>399.66666666666663</v>
          </cell>
        </row>
        <row r="185">
          <cell r="A185">
            <v>36081027</v>
          </cell>
          <cell r="B185">
            <v>158</v>
          </cell>
        </row>
        <row r="186">
          <cell r="A186">
            <v>37838385</v>
          </cell>
          <cell r="B186">
            <v>127.33333333333333</v>
          </cell>
        </row>
        <row r="187">
          <cell r="A187">
            <v>710055870</v>
          </cell>
          <cell r="B187">
            <v>30.999999999999996</v>
          </cell>
        </row>
        <row r="188">
          <cell r="A188">
            <v>37836722</v>
          </cell>
          <cell r="B188">
            <v>141</v>
          </cell>
        </row>
        <row r="189">
          <cell r="A189">
            <v>710055889</v>
          </cell>
          <cell r="B189">
            <v>24.666666666666664</v>
          </cell>
        </row>
        <row r="190">
          <cell r="A190">
            <v>710056133</v>
          </cell>
          <cell r="B190">
            <v>59.333333333333329</v>
          </cell>
        </row>
        <row r="191">
          <cell r="A191">
            <v>51278383</v>
          </cell>
          <cell r="B191">
            <v>20.666666666666664</v>
          </cell>
        </row>
        <row r="192">
          <cell r="A192">
            <v>51278481</v>
          </cell>
          <cell r="B192">
            <v>31.666666666666664</v>
          </cell>
        </row>
        <row r="193">
          <cell r="A193">
            <v>37838423</v>
          </cell>
          <cell r="B193">
            <v>586.33333333333326</v>
          </cell>
        </row>
        <row r="194">
          <cell r="A194">
            <v>37838440</v>
          </cell>
          <cell r="B194">
            <v>294.33333333333331</v>
          </cell>
        </row>
        <row r="195">
          <cell r="A195">
            <v>37838407</v>
          </cell>
          <cell r="B195">
            <v>451.99999999999994</v>
          </cell>
        </row>
        <row r="196">
          <cell r="A196">
            <v>36080527</v>
          </cell>
          <cell r="B196">
            <v>352</v>
          </cell>
        </row>
        <row r="197">
          <cell r="A197">
            <v>37836692</v>
          </cell>
          <cell r="B197">
            <v>163.33333333333331</v>
          </cell>
        </row>
        <row r="198">
          <cell r="A198">
            <v>37836714</v>
          </cell>
          <cell r="B198">
            <v>165.33333333333331</v>
          </cell>
        </row>
        <row r="199">
          <cell r="A199">
            <v>37836684</v>
          </cell>
          <cell r="B199">
            <v>207.33333333333331</v>
          </cell>
        </row>
        <row r="200">
          <cell r="A200">
            <v>36094242</v>
          </cell>
          <cell r="B200">
            <v>120</v>
          </cell>
        </row>
        <row r="201">
          <cell r="A201">
            <v>710056036</v>
          </cell>
          <cell r="B201">
            <v>40</v>
          </cell>
        </row>
        <row r="202">
          <cell r="A202">
            <v>710056028</v>
          </cell>
          <cell r="B202">
            <v>4</v>
          </cell>
        </row>
        <row r="203">
          <cell r="A203">
            <v>42286441</v>
          </cell>
          <cell r="B203">
            <v>15</v>
          </cell>
        </row>
        <row r="204">
          <cell r="A204">
            <v>710055960</v>
          </cell>
          <cell r="B204">
            <v>28.333333333333332</v>
          </cell>
        </row>
        <row r="205">
          <cell r="A205">
            <v>37840576</v>
          </cell>
          <cell r="B205">
            <v>145.66666666666666</v>
          </cell>
        </row>
        <row r="206">
          <cell r="A206">
            <v>37838393</v>
          </cell>
          <cell r="B206">
            <v>228.99999999999997</v>
          </cell>
        </row>
        <row r="207">
          <cell r="A207">
            <v>710056095</v>
          </cell>
          <cell r="B207">
            <v>21.666666666666664</v>
          </cell>
        </row>
        <row r="208">
          <cell r="A208">
            <v>36086681</v>
          </cell>
          <cell r="B208">
            <v>304.33333333333331</v>
          </cell>
        </row>
        <row r="209">
          <cell r="A209">
            <v>37836706</v>
          </cell>
          <cell r="B209">
            <v>527.33333333333326</v>
          </cell>
        </row>
        <row r="210">
          <cell r="A210">
            <v>37839918</v>
          </cell>
          <cell r="B210">
            <v>637.66666666666663</v>
          </cell>
        </row>
        <row r="211">
          <cell r="A211">
            <v>36094234</v>
          </cell>
          <cell r="B211">
            <v>327.66666666666663</v>
          </cell>
        </row>
        <row r="212">
          <cell r="A212">
            <v>36094218</v>
          </cell>
          <cell r="B212">
            <v>73.666666666666657</v>
          </cell>
        </row>
        <row r="213">
          <cell r="A213">
            <v>37840517</v>
          </cell>
          <cell r="B213">
            <v>131.66666666666666</v>
          </cell>
        </row>
        <row r="214">
          <cell r="A214">
            <v>36080519</v>
          </cell>
          <cell r="B214">
            <v>326.33333333333331</v>
          </cell>
        </row>
        <row r="215">
          <cell r="A215">
            <v>36090361</v>
          </cell>
          <cell r="B215">
            <v>149.66666666666666</v>
          </cell>
        </row>
        <row r="216">
          <cell r="A216">
            <v>710056141</v>
          </cell>
          <cell r="B216">
            <v>14.666666666666664</v>
          </cell>
        </row>
        <row r="217">
          <cell r="A217">
            <v>37838377</v>
          </cell>
          <cell r="B217">
            <v>113.66666666666666</v>
          </cell>
        </row>
        <row r="218">
          <cell r="A218">
            <v>37838431</v>
          </cell>
          <cell r="B218">
            <v>219</v>
          </cell>
        </row>
        <row r="219">
          <cell r="A219">
            <v>710056150</v>
          </cell>
          <cell r="B219">
            <v>27.666666666666664</v>
          </cell>
        </row>
        <row r="220">
          <cell r="A220">
            <v>36090352</v>
          </cell>
          <cell r="B220">
            <v>50.333333333333329</v>
          </cell>
        </row>
        <row r="221">
          <cell r="A221">
            <v>710056168</v>
          </cell>
          <cell r="B221">
            <v>23.666666666666664</v>
          </cell>
        </row>
        <row r="222">
          <cell r="A222">
            <v>36080501</v>
          </cell>
          <cell r="B222">
            <v>122.99999999999999</v>
          </cell>
        </row>
        <row r="223">
          <cell r="A223">
            <v>36094226</v>
          </cell>
          <cell r="B223">
            <v>342.33333333333331</v>
          </cell>
        </row>
        <row r="224">
          <cell r="A224">
            <v>36090379</v>
          </cell>
          <cell r="B224">
            <v>111.33333333333333</v>
          </cell>
        </row>
        <row r="225">
          <cell r="A225">
            <v>37840631</v>
          </cell>
          <cell r="B225">
            <v>50.999999999999993</v>
          </cell>
        </row>
        <row r="226">
          <cell r="A226">
            <v>37840592</v>
          </cell>
          <cell r="B226">
            <v>111.33333333333333</v>
          </cell>
        </row>
        <row r="227">
          <cell r="A227">
            <v>710056184</v>
          </cell>
          <cell r="B227">
            <v>15.333333333333332</v>
          </cell>
        </row>
        <row r="228">
          <cell r="A228">
            <v>37838415</v>
          </cell>
          <cell r="B228">
            <v>93.333333333333329</v>
          </cell>
        </row>
        <row r="229">
          <cell r="A229">
            <v>36080462</v>
          </cell>
          <cell r="B229">
            <v>128.66666666666666</v>
          </cell>
        </row>
        <row r="230">
          <cell r="A230">
            <v>36090212</v>
          </cell>
          <cell r="B230">
            <v>177</v>
          </cell>
        </row>
        <row r="231">
          <cell r="A231">
            <v>36090239</v>
          </cell>
          <cell r="B231">
            <v>118</v>
          </cell>
        </row>
        <row r="232">
          <cell r="A232">
            <v>36080454</v>
          </cell>
          <cell r="B232">
            <v>145</v>
          </cell>
        </row>
        <row r="233">
          <cell r="A233">
            <v>36078514</v>
          </cell>
          <cell r="B233">
            <v>509.99999999999994</v>
          </cell>
        </row>
        <row r="234">
          <cell r="A234">
            <v>36080403</v>
          </cell>
          <cell r="B234">
            <v>356</v>
          </cell>
        </row>
        <row r="235">
          <cell r="A235">
            <v>51786150</v>
          </cell>
          <cell r="B235">
            <v>351</v>
          </cell>
        </row>
        <row r="236">
          <cell r="A236">
            <v>51786222</v>
          </cell>
          <cell r="B236">
            <v>283.33333333333331</v>
          </cell>
        </row>
        <row r="237">
          <cell r="A237">
            <v>36080420</v>
          </cell>
          <cell r="B237">
            <v>124.33333333333333</v>
          </cell>
        </row>
        <row r="238">
          <cell r="A238">
            <v>36080861</v>
          </cell>
          <cell r="B238">
            <v>140.66666666666666</v>
          </cell>
        </row>
        <row r="239">
          <cell r="A239">
            <v>36080471</v>
          </cell>
          <cell r="B239">
            <v>137</v>
          </cell>
        </row>
        <row r="240">
          <cell r="A240">
            <v>35602643</v>
          </cell>
          <cell r="B240">
            <v>299</v>
          </cell>
        </row>
        <row r="241">
          <cell r="A241">
            <v>36080438</v>
          </cell>
          <cell r="B241">
            <v>195.33333333333331</v>
          </cell>
        </row>
        <row r="242">
          <cell r="A242">
            <v>36080489</v>
          </cell>
          <cell r="B242">
            <v>108.99999999999999</v>
          </cell>
        </row>
        <row r="243">
          <cell r="A243">
            <v>36080446</v>
          </cell>
          <cell r="B243">
            <v>257</v>
          </cell>
        </row>
        <row r="244">
          <cell r="A244">
            <v>710058179</v>
          </cell>
          <cell r="B244">
            <v>29</v>
          </cell>
        </row>
        <row r="245">
          <cell r="A245">
            <v>37836773</v>
          </cell>
          <cell r="B245">
            <v>153.33333333333331</v>
          </cell>
        </row>
        <row r="246">
          <cell r="A246">
            <v>710057962</v>
          </cell>
          <cell r="B246">
            <v>32.333333333333329</v>
          </cell>
        </row>
        <row r="247">
          <cell r="A247">
            <v>37836790</v>
          </cell>
          <cell r="B247">
            <v>176.33333333333331</v>
          </cell>
        </row>
        <row r="248">
          <cell r="A248">
            <v>37984756</v>
          </cell>
          <cell r="B248">
            <v>32</v>
          </cell>
        </row>
        <row r="249">
          <cell r="A249">
            <v>50090828</v>
          </cell>
          <cell r="B249">
            <v>337.66666666666663</v>
          </cell>
        </row>
        <row r="250">
          <cell r="A250">
            <v>710058039</v>
          </cell>
          <cell r="B250">
            <v>62.333333333333329</v>
          </cell>
        </row>
        <row r="251">
          <cell r="A251">
            <v>37836781</v>
          </cell>
          <cell r="B251">
            <v>240.99999999999997</v>
          </cell>
        </row>
        <row r="252">
          <cell r="A252">
            <v>710058063</v>
          </cell>
          <cell r="B252">
            <v>33</v>
          </cell>
        </row>
        <row r="253">
          <cell r="A253">
            <v>36080331</v>
          </cell>
          <cell r="B253">
            <v>682.33333333333326</v>
          </cell>
        </row>
        <row r="254">
          <cell r="A254">
            <v>36080349</v>
          </cell>
          <cell r="B254">
            <v>291.33333333333331</v>
          </cell>
        </row>
        <row r="255">
          <cell r="A255">
            <v>37836617</v>
          </cell>
          <cell r="B255">
            <v>546.33333333333326</v>
          </cell>
        </row>
        <row r="256">
          <cell r="A256">
            <v>35602651</v>
          </cell>
          <cell r="B256">
            <v>208.33333333333331</v>
          </cell>
        </row>
        <row r="257">
          <cell r="A257">
            <v>36094196</v>
          </cell>
          <cell r="B257">
            <v>279.33333333333331</v>
          </cell>
        </row>
        <row r="258">
          <cell r="A258">
            <v>37838741</v>
          </cell>
          <cell r="B258">
            <v>182</v>
          </cell>
        </row>
        <row r="259">
          <cell r="A259">
            <v>37836803</v>
          </cell>
          <cell r="B259">
            <v>85.666666666666657</v>
          </cell>
        </row>
        <row r="260">
          <cell r="A260">
            <v>710058136</v>
          </cell>
          <cell r="B260">
            <v>46.666666666666664</v>
          </cell>
        </row>
        <row r="261">
          <cell r="A261">
            <v>36080322</v>
          </cell>
          <cell r="B261">
            <v>381.66666666666663</v>
          </cell>
        </row>
        <row r="262">
          <cell r="A262">
            <v>710058071</v>
          </cell>
          <cell r="B262">
            <v>21</v>
          </cell>
        </row>
        <row r="263">
          <cell r="A263">
            <v>710058152</v>
          </cell>
          <cell r="B263">
            <v>31.999999999999996</v>
          </cell>
        </row>
        <row r="264">
          <cell r="A264">
            <v>36094188</v>
          </cell>
          <cell r="B264">
            <v>349.33333333333331</v>
          </cell>
        </row>
        <row r="265">
          <cell r="A265">
            <v>37836625</v>
          </cell>
          <cell r="B265">
            <v>313</v>
          </cell>
        </row>
        <row r="266">
          <cell r="A266">
            <v>34028277</v>
          </cell>
          <cell r="B266">
            <v>291.33333333333331</v>
          </cell>
        </row>
        <row r="267">
          <cell r="A267">
            <v>37837036</v>
          </cell>
          <cell r="B267">
            <v>162.33333333333331</v>
          </cell>
        </row>
        <row r="268">
          <cell r="A268">
            <v>37837095</v>
          </cell>
          <cell r="B268">
            <v>148</v>
          </cell>
        </row>
        <row r="269">
          <cell r="A269">
            <v>37837044</v>
          </cell>
          <cell r="B269">
            <v>114.66666666666666</v>
          </cell>
        </row>
        <row r="270">
          <cell r="A270">
            <v>710057075</v>
          </cell>
          <cell r="B270">
            <v>23</v>
          </cell>
        </row>
        <row r="271">
          <cell r="A271">
            <v>48411931</v>
          </cell>
          <cell r="B271">
            <v>166.33333333333331</v>
          </cell>
        </row>
        <row r="272">
          <cell r="A272">
            <v>710057091</v>
          </cell>
          <cell r="B272">
            <v>17</v>
          </cell>
        </row>
        <row r="273">
          <cell r="A273">
            <v>710057105</v>
          </cell>
          <cell r="B273">
            <v>19.333333333333332</v>
          </cell>
        </row>
        <row r="274">
          <cell r="A274">
            <v>37836994</v>
          </cell>
          <cell r="B274">
            <v>164</v>
          </cell>
        </row>
        <row r="275">
          <cell r="A275">
            <v>710057130</v>
          </cell>
          <cell r="B275">
            <v>16</v>
          </cell>
        </row>
        <row r="276">
          <cell r="A276">
            <v>710057148</v>
          </cell>
          <cell r="B276">
            <v>17.333333333333332</v>
          </cell>
        </row>
        <row r="277">
          <cell r="A277">
            <v>31827829</v>
          </cell>
          <cell r="B277">
            <v>384.66666666666663</v>
          </cell>
        </row>
        <row r="278">
          <cell r="A278">
            <v>37837117</v>
          </cell>
          <cell r="B278">
            <v>115.33333333333333</v>
          </cell>
        </row>
        <row r="279">
          <cell r="A279">
            <v>710057172</v>
          </cell>
          <cell r="B279">
            <v>26</v>
          </cell>
        </row>
        <row r="280">
          <cell r="A280">
            <v>37850768</v>
          </cell>
          <cell r="B280">
            <v>10</v>
          </cell>
        </row>
        <row r="281">
          <cell r="A281">
            <v>710057270</v>
          </cell>
          <cell r="B281">
            <v>34.333333333333329</v>
          </cell>
        </row>
        <row r="282">
          <cell r="A282">
            <v>37837028</v>
          </cell>
          <cell r="B282">
            <v>318</v>
          </cell>
        </row>
        <row r="283">
          <cell r="A283">
            <v>31827705</v>
          </cell>
          <cell r="B283">
            <v>585</v>
          </cell>
        </row>
        <row r="284">
          <cell r="A284">
            <v>34028218</v>
          </cell>
          <cell r="B284">
            <v>480.66666666666663</v>
          </cell>
        </row>
        <row r="285">
          <cell r="A285">
            <v>34028226</v>
          </cell>
          <cell r="B285">
            <v>606</v>
          </cell>
        </row>
        <row r="286">
          <cell r="A286">
            <v>42399769</v>
          </cell>
          <cell r="B286">
            <v>267</v>
          </cell>
        </row>
        <row r="287">
          <cell r="A287">
            <v>37840657</v>
          </cell>
          <cell r="B287">
            <v>27.333333333333332</v>
          </cell>
        </row>
        <row r="288">
          <cell r="A288">
            <v>710057342</v>
          </cell>
          <cell r="B288">
            <v>26.333333333333329</v>
          </cell>
        </row>
        <row r="289">
          <cell r="A289">
            <v>37837079</v>
          </cell>
          <cell r="B289">
            <v>135</v>
          </cell>
        </row>
        <row r="290">
          <cell r="A290">
            <v>710057318</v>
          </cell>
          <cell r="B290">
            <v>34.333333333333329</v>
          </cell>
        </row>
        <row r="291">
          <cell r="A291">
            <v>37837052</v>
          </cell>
          <cell r="B291">
            <v>418.66666666666663</v>
          </cell>
        </row>
        <row r="292">
          <cell r="A292">
            <v>37837001</v>
          </cell>
          <cell r="B292">
            <v>155.66666666666666</v>
          </cell>
        </row>
        <row r="293">
          <cell r="A293">
            <v>37838512</v>
          </cell>
          <cell r="B293">
            <v>192.33333333333331</v>
          </cell>
        </row>
        <row r="294">
          <cell r="A294">
            <v>36080799</v>
          </cell>
          <cell r="B294">
            <v>489</v>
          </cell>
        </row>
        <row r="295">
          <cell r="A295">
            <v>37838326</v>
          </cell>
          <cell r="B295">
            <v>404</v>
          </cell>
        </row>
        <row r="296">
          <cell r="A296">
            <v>37838334</v>
          </cell>
          <cell r="B296">
            <v>506.99999999999994</v>
          </cell>
        </row>
        <row r="297">
          <cell r="A297">
            <v>37838521</v>
          </cell>
          <cell r="B297">
            <v>185.33333333333331</v>
          </cell>
        </row>
        <row r="298">
          <cell r="A298">
            <v>710057180</v>
          </cell>
          <cell r="B298">
            <v>50</v>
          </cell>
        </row>
        <row r="299">
          <cell r="A299">
            <v>710057237</v>
          </cell>
          <cell r="B299">
            <v>24.666666666666664</v>
          </cell>
        </row>
        <row r="300">
          <cell r="A300">
            <v>710178387</v>
          </cell>
          <cell r="B300">
            <v>22.666666666666664</v>
          </cell>
        </row>
        <row r="301">
          <cell r="A301">
            <v>37838474</v>
          </cell>
          <cell r="B301">
            <v>269.66666666666663</v>
          </cell>
        </row>
        <row r="302">
          <cell r="A302">
            <v>37838181</v>
          </cell>
          <cell r="B302">
            <v>791.99999999999989</v>
          </cell>
        </row>
        <row r="303">
          <cell r="A303">
            <v>37838491</v>
          </cell>
          <cell r="B303">
            <v>527.33333333333326</v>
          </cell>
        </row>
        <row r="304">
          <cell r="A304">
            <v>37838504</v>
          </cell>
          <cell r="B304">
            <v>160</v>
          </cell>
        </row>
        <row r="305">
          <cell r="A305">
            <v>37838580</v>
          </cell>
          <cell r="B305">
            <v>121</v>
          </cell>
        </row>
        <row r="306">
          <cell r="A306">
            <v>710057369</v>
          </cell>
          <cell r="B306">
            <v>27.333333333333332</v>
          </cell>
        </row>
        <row r="307">
          <cell r="A307">
            <v>37842501</v>
          </cell>
          <cell r="B307">
            <v>77.666666666666657</v>
          </cell>
        </row>
        <row r="308">
          <cell r="A308">
            <v>37836463</v>
          </cell>
          <cell r="B308">
            <v>244.66666666666666</v>
          </cell>
        </row>
        <row r="309">
          <cell r="A309">
            <v>36080870</v>
          </cell>
          <cell r="B309">
            <v>222.66666666666663</v>
          </cell>
        </row>
        <row r="310">
          <cell r="A310">
            <v>37836552</v>
          </cell>
          <cell r="B310">
            <v>194.66666666666666</v>
          </cell>
        </row>
        <row r="311">
          <cell r="A311">
            <v>36093939</v>
          </cell>
          <cell r="B311">
            <v>399</v>
          </cell>
        </row>
        <row r="312">
          <cell r="A312">
            <v>37836471</v>
          </cell>
          <cell r="B312">
            <v>141.33333333333331</v>
          </cell>
        </row>
        <row r="313">
          <cell r="A313">
            <v>36093815</v>
          </cell>
          <cell r="B313">
            <v>53</v>
          </cell>
        </row>
        <row r="314">
          <cell r="A314">
            <v>36080586</v>
          </cell>
          <cell r="B314">
            <v>177.66666666666666</v>
          </cell>
        </row>
        <row r="315">
          <cell r="A315">
            <v>37850946</v>
          </cell>
          <cell r="B315">
            <v>23.666666666666664</v>
          </cell>
        </row>
        <row r="316">
          <cell r="A316">
            <v>37836480</v>
          </cell>
          <cell r="B316">
            <v>127.33333333333333</v>
          </cell>
        </row>
        <row r="317">
          <cell r="A317">
            <v>36090387</v>
          </cell>
          <cell r="B317">
            <v>148</v>
          </cell>
        </row>
        <row r="318">
          <cell r="A318">
            <v>31875408</v>
          </cell>
          <cell r="B318">
            <v>185.66666666666666</v>
          </cell>
        </row>
        <row r="319">
          <cell r="A319">
            <v>37836579</v>
          </cell>
          <cell r="B319">
            <v>270.33333333333331</v>
          </cell>
        </row>
        <row r="320">
          <cell r="A320">
            <v>37836544</v>
          </cell>
          <cell r="B320">
            <v>112.66666666666666</v>
          </cell>
        </row>
        <row r="321">
          <cell r="A321">
            <v>36080691</v>
          </cell>
          <cell r="B321">
            <v>165.66666666666666</v>
          </cell>
        </row>
        <row r="322">
          <cell r="A322">
            <v>36093734</v>
          </cell>
          <cell r="B322">
            <v>219.33333333333331</v>
          </cell>
        </row>
        <row r="323">
          <cell r="A323">
            <v>37842251</v>
          </cell>
          <cell r="B323">
            <v>61.666666666666664</v>
          </cell>
        </row>
        <row r="324">
          <cell r="A324">
            <v>36090344</v>
          </cell>
          <cell r="B324">
            <v>261.66666666666663</v>
          </cell>
        </row>
        <row r="325">
          <cell r="A325">
            <v>37836498</v>
          </cell>
          <cell r="B325">
            <v>276.66666666666663</v>
          </cell>
        </row>
        <row r="326">
          <cell r="A326">
            <v>37836510</v>
          </cell>
          <cell r="B326">
            <v>307.66666666666663</v>
          </cell>
        </row>
        <row r="327">
          <cell r="A327">
            <v>36093751</v>
          </cell>
          <cell r="B327">
            <v>305.66666666666663</v>
          </cell>
        </row>
        <row r="328">
          <cell r="A328">
            <v>36080608</v>
          </cell>
          <cell r="B328">
            <v>208.33333333333331</v>
          </cell>
        </row>
        <row r="329">
          <cell r="A329">
            <v>36080594</v>
          </cell>
          <cell r="B329">
            <v>744.33333333333326</v>
          </cell>
        </row>
        <row r="330">
          <cell r="A330">
            <v>37990365</v>
          </cell>
          <cell r="B330">
            <v>406.33333333333331</v>
          </cell>
        </row>
        <row r="331">
          <cell r="A331">
            <v>31875394</v>
          </cell>
          <cell r="B331">
            <v>516</v>
          </cell>
        </row>
        <row r="332">
          <cell r="A332">
            <v>36080543</v>
          </cell>
          <cell r="B332">
            <v>365.66666666666663</v>
          </cell>
        </row>
        <row r="333">
          <cell r="A333">
            <v>36080756</v>
          </cell>
          <cell r="B333">
            <v>445.66666666666663</v>
          </cell>
        </row>
        <row r="334">
          <cell r="A334">
            <v>36080772</v>
          </cell>
          <cell r="B334">
            <v>713</v>
          </cell>
        </row>
        <row r="335">
          <cell r="A335">
            <v>36080829</v>
          </cell>
          <cell r="B335">
            <v>218.99999999999997</v>
          </cell>
        </row>
        <row r="336">
          <cell r="A336">
            <v>37990357</v>
          </cell>
          <cell r="B336">
            <v>593.33333333333326</v>
          </cell>
        </row>
        <row r="337">
          <cell r="A337">
            <v>37990373</v>
          </cell>
          <cell r="B337">
            <v>739</v>
          </cell>
        </row>
        <row r="338">
          <cell r="A338">
            <v>36080683</v>
          </cell>
          <cell r="B338">
            <v>258.66666666666663</v>
          </cell>
        </row>
        <row r="339">
          <cell r="A339">
            <v>37842498</v>
          </cell>
          <cell r="B339">
            <v>44</v>
          </cell>
        </row>
        <row r="340">
          <cell r="A340">
            <v>37836536</v>
          </cell>
          <cell r="B340">
            <v>240</v>
          </cell>
        </row>
        <row r="341">
          <cell r="A341">
            <v>34017381</v>
          </cell>
          <cell r="B341">
            <v>211.66666666666663</v>
          </cell>
        </row>
        <row r="342">
          <cell r="A342">
            <v>37836561</v>
          </cell>
          <cell r="B342">
            <v>214.33333333333331</v>
          </cell>
        </row>
        <row r="343">
          <cell r="A343">
            <v>31202659</v>
          </cell>
          <cell r="B343">
            <v>318.33333333333331</v>
          </cell>
        </row>
        <row r="344">
          <cell r="A344">
            <v>36128406</v>
          </cell>
          <cell r="B344">
            <v>401.33333333333326</v>
          </cell>
        </row>
        <row r="345">
          <cell r="A345">
            <v>36128414</v>
          </cell>
          <cell r="B345">
            <v>521</v>
          </cell>
        </row>
        <row r="346">
          <cell r="A346">
            <v>36128473</v>
          </cell>
          <cell r="B346">
            <v>260</v>
          </cell>
        </row>
        <row r="347">
          <cell r="A347">
            <v>36128481</v>
          </cell>
          <cell r="B347">
            <v>566</v>
          </cell>
        </row>
        <row r="348">
          <cell r="A348">
            <v>36129674</v>
          </cell>
          <cell r="B348">
            <v>68.666666666666657</v>
          </cell>
        </row>
        <row r="349">
          <cell r="A349">
            <v>36128392</v>
          </cell>
          <cell r="B349">
            <v>149.33333333333331</v>
          </cell>
        </row>
        <row r="350">
          <cell r="A350">
            <v>31202641</v>
          </cell>
          <cell r="B350">
            <v>116.66666666666666</v>
          </cell>
        </row>
        <row r="351">
          <cell r="A351">
            <v>36128503</v>
          </cell>
          <cell r="B351">
            <v>110.33333333333333</v>
          </cell>
        </row>
        <row r="352">
          <cell r="A352">
            <v>36128538</v>
          </cell>
          <cell r="B352">
            <v>206.99999999999997</v>
          </cell>
        </row>
        <row r="353">
          <cell r="A353">
            <v>36128490</v>
          </cell>
          <cell r="B353">
            <v>130.33333333333331</v>
          </cell>
        </row>
        <row r="354">
          <cell r="A354">
            <v>36124672</v>
          </cell>
          <cell r="B354">
            <v>261</v>
          </cell>
        </row>
        <row r="355">
          <cell r="A355">
            <v>710059256</v>
          </cell>
          <cell r="B355">
            <v>15</v>
          </cell>
        </row>
        <row r="356">
          <cell r="A356">
            <v>35678119</v>
          </cell>
          <cell r="B356">
            <v>580</v>
          </cell>
        </row>
        <row r="357">
          <cell r="A357">
            <v>35678127</v>
          </cell>
          <cell r="B357">
            <v>628</v>
          </cell>
        </row>
        <row r="358">
          <cell r="A358">
            <v>31202284</v>
          </cell>
          <cell r="B358">
            <v>352</v>
          </cell>
        </row>
        <row r="359">
          <cell r="A359">
            <v>710220367</v>
          </cell>
          <cell r="B359">
            <v>28.666666666666664</v>
          </cell>
        </row>
        <row r="360">
          <cell r="A360">
            <v>37914707</v>
          </cell>
          <cell r="B360">
            <v>36.333333333333329</v>
          </cell>
        </row>
        <row r="361">
          <cell r="A361">
            <v>36124664</v>
          </cell>
          <cell r="B361">
            <v>461.66666666666663</v>
          </cell>
        </row>
        <row r="362">
          <cell r="A362">
            <v>36124656</v>
          </cell>
          <cell r="B362">
            <v>300</v>
          </cell>
        </row>
        <row r="363">
          <cell r="A363">
            <v>37914782</v>
          </cell>
          <cell r="B363">
            <v>25.333333333333332</v>
          </cell>
        </row>
        <row r="364">
          <cell r="A364">
            <v>36124711</v>
          </cell>
          <cell r="B364">
            <v>189.33333333333331</v>
          </cell>
        </row>
        <row r="365">
          <cell r="A365">
            <v>36124613</v>
          </cell>
          <cell r="B365">
            <v>154.66666666666666</v>
          </cell>
        </row>
        <row r="366">
          <cell r="A366">
            <v>34057579</v>
          </cell>
          <cell r="B366">
            <v>413.66666666666663</v>
          </cell>
        </row>
        <row r="367">
          <cell r="A367">
            <v>36124681</v>
          </cell>
          <cell r="B367">
            <v>382.33333333333331</v>
          </cell>
        </row>
        <row r="368">
          <cell r="A368">
            <v>710059418</v>
          </cell>
          <cell r="B368">
            <v>22.666666666666664</v>
          </cell>
        </row>
        <row r="369">
          <cell r="A369">
            <v>710059434</v>
          </cell>
          <cell r="B369">
            <v>27</v>
          </cell>
        </row>
        <row r="370">
          <cell r="A370">
            <v>710057067</v>
          </cell>
          <cell r="B370">
            <v>27.666666666666664</v>
          </cell>
        </row>
        <row r="371">
          <cell r="A371">
            <v>36127931</v>
          </cell>
          <cell r="B371">
            <v>359</v>
          </cell>
        </row>
        <row r="372">
          <cell r="A372">
            <v>710057113</v>
          </cell>
          <cell r="B372">
            <v>8.6666666666666661</v>
          </cell>
        </row>
        <row r="373">
          <cell r="A373">
            <v>36129879</v>
          </cell>
          <cell r="B373">
            <v>26.999999999999996</v>
          </cell>
        </row>
        <row r="374">
          <cell r="A374">
            <v>710057121</v>
          </cell>
          <cell r="B374">
            <v>26.333333333333332</v>
          </cell>
        </row>
        <row r="375">
          <cell r="A375">
            <v>36128449</v>
          </cell>
          <cell r="B375">
            <v>165</v>
          </cell>
        </row>
        <row r="376">
          <cell r="A376">
            <v>31202802</v>
          </cell>
          <cell r="B376">
            <v>494.33333333333331</v>
          </cell>
        </row>
        <row r="377">
          <cell r="A377">
            <v>31827691</v>
          </cell>
          <cell r="B377">
            <v>497.99999999999994</v>
          </cell>
        </row>
        <row r="378">
          <cell r="A378">
            <v>51253381</v>
          </cell>
          <cell r="B378">
            <v>33.333333333333329</v>
          </cell>
        </row>
        <row r="379">
          <cell r="A379">
            <v>710057300</v>
          </cell>
          <cell r="B379">
            <v>27.666666666666664</v>
          </cell>
        </row>
        <row r="380">
          <cell r="A380">
            <v>42285488</v>
          </cell>
          <cell r="B380">
            <v>12.999999999999998</v>
          </cell>
        </row>
        <row r="381">
          <cell r="A381">
            <v>36127922</v>
          </cell>
          <cell r="B381">
            <v>122.99999999999999</v>
          </cell>
        </row>
        <row r="382">
          <cell r="A382">
            <v>36125296</v>
          </cell>
          <cell r="B382">
            <v>140.33333333333331</v>
          </cell>
        </row>
        <row r="383">
          <cell r="A383">
            <v>36125083</v>
          </cell>
          <cell r="B383">
            <v>219.66666666666666</v>
          </cell>
        </row>
        <row r="384">
          <cell r="A384">
            <v>36125075</v>
          </cell>
          <cell r="B384">
            <v>160</v>
          </cell>
        </row>
        <row r="385">
          <cell r="A385">
            <v>36125458</v>
          </cell>
          <cell r="B385">
            <v>383</v>
          </cell>
        </row>
        <row r="386">
          <cell r="A386">
            <v>37914821</v>
          </cell>
          <cell r="B386">
            <v>32.666666666666664</v>
          </cell>
        </row>
        <row r="387">
          <cell r="A387">
            <v>36125440</v>
          </cell>
          <cell r="B387">
            <v>117.66666666666666</v>
          </cell>
        </row>
        <row r="388">
          <cell r="A388">
            <v>42025737</v>
          </cell>
          <cell r="B388">
            <v>23.333333333333332</v>
          </cell>
        </row>
        <row r="389">
          <cell r="A389">
            <v>36125288</v>
          </cell>
          <cell r="B389">
            <v>216.33333333333331</v>
          </cell>
        </row>
        <row r="390">
          <cell r="A390">
            <v>36125105</v>
          </cell>
          <cell r="B390">
            <v>71.666666666666657</v>
          </cell>
        </row>
        <row r="391">
          <cell r="A391">
            <v>36125563</v>
          </cell>
          <cell r="B391">
            <v>158.33333333333331</v>
          </cell>
        </row>
        <row r="392">
          <cell r="A392">
            <v>36125130</v>
          </cell>
          <cell r="B392">
            <v>191.33333333333331</v>
          </cell>
        </row>
        <row r="393">
          <cell r="A393">
            <v>36125377</v>
          </cell>
          <cell r="B393">
            <v>63.666666666666657</v>
          </cell>
        </row>
        <row r="394">
          <cell r="A394">
            <v>31202667</v>
          </cell>
          <cell r="B394">
            <v>572.66666666666663</v>
          </cell>
        </row>
        <row r="395">
          <cell r="A395">
            <v>31202675</v>
          </cell>
          <cell r="B395">
            <v>540.33333333333326</v>
          </cell>
        </row>
        <row r="396">
          <cell r="A396">
            <v>36125148</v>
          </cell>
          <cell r="B396">
            <v>364.33333333333331</v>
          </cell>
        </row>
        <row r="397">
          <cell r="A397">
            <v>36125300</v>
          </cell>
          <cell r="B397">
            <v>108.66666666666666</v>
          </cell>
        </row>
        <row r="398">
          <cell r="A398">
            <v>36125431</v>
          </cell>
          <cell r="B398">
            <v>225.99999999999997</v>
          </cell>
        </row>
        <row r="399">
          <cell r="A399">
            <v>51906236</v>
          </cell>
          <cell r="B399">
            <v>145.33333333333331</v>
          </cell>
        </row>
        <row r="400">
          <cell r="A400">
            <v>36125121</v>
          </cell>
          <cell r="B400">
            <v>717.66666666666663</v>
          </cell>
        </row>
        <row r="401">
          <cell r="A401">
            <v>710057849</v>
          </cell>
          <cell r="B401">
            <v>15.666666666666664</v>
          </cell>
        </row>
        <row r="402">
          <cell r="A402">
            <v>36115207</v>
          </cell>
          <cell r="B402">
            <v>385.66666666666663</v>
          </cell>
        </row>
        <row r="403">
          <cell r="A403">
            <v>710057520</v>
          </cell>
          <cell r="B403">
            <v>12.666666666666666</v>
          </cell>
        </row>
        <row r="404">
          <cell r="A404">
            <v>710057407</v>
          </cell>
          <cell r="B404">
            <v>18.666666666666664</v>
          </cell>
        </row>
        <row r="405">
          <cell r="A405">
            <v>36125687</v>
          </cell>
          <cell r="B405">
            <v>319.66666666666663</v>
          </cell>
        </row>
        <row r="406">
          <cell r="A406">
            <v>36125636</v>
          </cell>
          <cell r="B406">
            <v>184.66666666666666</v>
          </cell>
        </row>
        <row r="407">
          <cell r="A407">
            <v>710057512</v>
          </cell>
          <cell r="B407">
            <v>18</v>
          </cell>
        </row>
        <row r="408">
          <cell r="A408">
            <v>36125610</v>
          </cell>
          <cell r="B408">
            <v>271</v>
          </cell>
        </row>
        <row r="409">
          <cell r="A409">
            <v>36125679</v>
          </cell>
          <cell r="B409">
            <v>196.66666666666663</v>
          </cell>
        </row>
        <row r="410">
          <cell r="A410">
            <v>36125661</v>
          </cell>
          <cell r="B410">
            <v>396.99999999999994</v>
          </cell>
        </row>
        <row r="411">
          <cell r="A411">
            <v>36125601</v>
          </cell>
          <cell r="B411">
            <v>406.33333333333331</v>
          </cell>
        </row>
        <row r="412">
          <cell r="A412">
            <v>34017011</v>
          </cell>
          <cell r="B412">
            <v>348</v>
          </cell>
        </row>
        <row r="413">
          <cell r="A413">
            <v>36125644</v>
          </cell>
          <cell r="B413">
            <v>128.33333333333331</v>
          </cell>
        </row>
        <row r="414">
          <cell r="A414">
            <v>36125709</v>
          </cell>
          <cell r="B414">
            <v>216</v>
          </cell>
        </row>
        <row r="415">
          <cell r="A415">
            <v>710057652</v>
          </cell>
          <cell r="B415">
            <v>26.666666666666664</v>
          </cell>
        </row>
        <row r="416">
          <cell r="A416">
            <v>36125695</v>
          </cell>
          <cell r="B416">
            <v>191.66666666666666</v>
          </cell>
        </row>
        <row r="417">
          <cell r="A417">
            <v>42285755</v>
          </cell>
          <cell r="B417">
            <v>172.33333333333331</v>
          </cell>
        </row>
        <row r="418">
          <cell r="A418">
            <v>36125822</v>
          </cell>
          <cell r="B418">
            <v>174.66666666666666</v>
          </cell>
        </row>
        <row r="419">
          <cell r="A419">
            <v>36125814</v>
          </cell>
          <cell r="B419">
            <v>159.33333333333331</v>
          </cell>
        </row>
        <row r="420">
          <cell r="A420">
            <v>710059302</v>
          </cell>
          <cell r="B420">
            <v>40.333333333333329</v>
          </cell>
        </row>
        <row r="421">
          <cell r="A421">
            <v>51279118</v>
          </cell>
          <cell r="B421">
            <v>181.33333333333331</v>
          </cell>
        </row>
        <row r="422">
          <cell r="A422">
            <v>31202365</v>
          </cell>
          <cell r="B422">
            <v>131</v>
          </cell>
        </row>
        <row r="423">
          <cell r="A423">
            <v>31202331</v>
          </cell>
          <cell r="B423">
            <v>538</v>
          </cell>
        </row>
        <row r="424">
          <cell r="A424">
            <v>31202349</v>
          </cell>
          <cell r="B424">
            <v>600.33333333333326</v>
          </cell>
        </row>
        <row r="425">
          <cell r="A425">
            <v>35995947</v>
          </cell>
          <cell r="B425">
            <v>331.66666666666663</v>
          </cell>
        </row>
        <row r="426">
          <cell r="A426">
            <v>35995955</v>
          </cell>
          <cell r="B426">
            <v>423.66666666666663</v>
          </cell>
        </row>
        <row r="427">
          <cell r="A427">
            <v>35995963</v>
          </cell>
          <cell r="B427">
            <v>362.66666666666663</v>
          </cell>
        </row>
        <row r="428">
          <cell r="A428">
            <v>35995998</v>
          </cell>
          <cell r="B428">
            <v>432</v>
          </cell>
        </row>
        <row r="429">
          <cell r="A429">
            <v>42276632</v>
          </cell>
          <cell r="B429">
            <v>116.66666666666666</v>
          </cell>
        </row>
        <row r="430">
          <cell r="A430">
            <v>42276641</v>
          </cell>
          <cell r="B430">
            <v>72.333333333333329</v>
          </cell>
        </row>
        <row r="431">
          <cell r="A431">
            <v>710059396</v>
          </cell>
          <cell r="B431">
            <v>49.333333333333329</v>
          </cell>
        </row>
        <row r="432">
          <cell r="A432">
            <v>31202357</v>
          </cell>
          <cell r="B432">
            <v>231.66666666666663</v>
          </cell>
        </row>
        <row r="433">
          <cell r="A433">
            <v>710059337</v>
          </cell>
          <cell r="B433">
            <v>25.333333333333332</v>
          </cell>
        </row>
        <row r="434">
          <cell r="A434">
            <v>36131644</v>
          </cell>
          <cell r="B434">
            <v>58.666666666666664</v>
          </cell>
        </row>
        <row r="435">
          <cell r="A435">
            <v>36129798</v>
          </cell>
          <cell r="B435">
            <v>162</v>
          </cell>
        </row>
        <row r="436">
          <cell r="A436">
            <v>31201628</v>
          </cell>
          <cell r="B436">
            <v>409</v>
          </cell>
        </row>
        <row r="437">
          <cell r="A437">
            <v>36126659</v>
          </cell>
          <cell r="B437">
            <v>126.33333333333333</v>
          </cell>
        </row>
        <row r="438">
          <cell r="A438">
            <v>37913743</v>
          </cell>
          <cell r="B438">
            <v>41.666666666666664</v>
          </cell>
        </row>
        <row r="439">
          <cell r="A439">
            <v>36126667</v>
          </cell>
          <cell r="B439">
            <v>42.333333333333329</v>
          </cell>
        </row>
        <row r="440">
          <cell r="A440">
            <v>42019877</v>
          </cell>
          <cell r="B440">
            <v>43.666666666666664</v>
          </cell>
        </row>
        <row r="441">
          <cell r="A441">
            <v>37915380</v>
          </cell>
          <cell r="B441">
            <v>51.666666666666664</v>
          </cell>
        </row>
        <row r="442">
          <cell r="A442">
            <v>36126683</v>
          </cell>
          <cell r="B442">
            <v>166</v>
          </cell>
        </row>
        <row r="443">
          <cell r="A443">
            <v>36126691</v>
          </cell>
          <cell r="B443">
            <v>199</v>
          </cell>
        </row>
        <row r="444">
          <cell r="A444">
            <v>31201768</v>
          </cell>
          <cell r="B444">
            <v>369.66666666666663</v>
          </cell>
        </row>
        <row r="445">
          <cell r="A445">
            <v>31201784</v>
          </cell>
          <cell r="B445">
            <v>322</v>
          </cell>
        </row>
        <row r="446">
          <cell r="A446">
            <v>36126926</v>
          </cell>
          <cell r="B446">
            <v>513.33333333333326</v>
          </cell>
        </row>
        <row r="447">
          <cell r="A447">
            <v>36126713</v>
          </cell>
          <cell r="B447">
            <v>157.66666666666666</v>
          </cell>
        </row>
        <row r="448">
          <cell r="A448">
            <v>36126675</v>
          </cell>
          <cell r="B448">
            <v>246.33333333333331</v>
          </cell>
        </row>
        <row r="449">
          <cell r="A449">
            <v>36126721</v>
          </cell>
          <cell r="B449">
            <v>119.66666666666666</v>
          </cell>
        </row>
        <row r="450">
          <cell r="A450">
            <v>31201636</v>
          </cell>
          <cell r="B450">
            <v>297.33333333333331</v>
          </cell>
        </row>
        <row r="451">
          <cell r="A451">
            <v>36126730</v>
          </cell>
          <cell r="B451">
            <v>161.66666666666666</v>
          </cell>
        </row>
        <row r="452">
          <cell r="A452">
            <v>36126748</v>
          </cell>
          <cell r="B452">
            <v>195.33333333333331</v>
          </cell>
        </row>
        <row r="453">
          <cell r="A453">
            <v>36126756</v>
          </cell>
          <cell r="B453">
            <v>317.33333333333331</v>
          </cell>
        </row>
        <row r="454">
          <cell r="A454">
            <v>36131415</v>
          </cell>
          <cell r="B454">
            <v>33.666666666666664</v>
          </cell>
        </row>
        <row r="455">
          <cell r="A455">
            <v>36126764</v>
          </cell>
          <cell r="B455">
            <v>261</v>
          </cell>
        </row>
        <row r="456">
          <cell r="A456">
            <v>36126934</v>
          </cell>
          <cell r="B456">
            <v>490</v>
          </cell>
        </row>
        <row r="457">
          <cell r="A457">
            <v>36126772</v>
          </cell>
          <cell r="B457">
            <v>328.66666666666663</v>
          </cell>
        </row>
        <row r="458">
          <cell r="A458">
            <v>42020131</v>
          </cell>
          <cell r="B458">
            <v>39.666666666666664</v>
          </cell>
        </row>
        <row r="459">
          <cell r="A459">
            <v>36126781</v>
          </cell>
          <cell r="B459">
            <v>113.66666666666666</v>
          </cell>
        </row>
        <row r="460">
          <cell r="A460">
            <v>36126799</v>
          </cell>
          <cell r="B460">
            <v>430</v>
          </cell>
        </row>
        <row r="461">
          <cell r="A461">
            <v>710059523</v>
          </cell>
          <cell r="B461">
            <v>60.333333333333329</v>
          </cell>
        </row>
        <row r="462">
          <cell r="A462">
            <v>31201741</v>
          </cell>
          <cell r="B462">
            <v>271.33333333333331</v>
          </cell>
        </row>
        <row r="463">
          <cell r="A463">
            <v>31201661</v>
          </cell>
          <cell r="B463">
            <v>649.66666666666663</v>
          </cell>
        </row>
        <row r="464">
          <cell r="A464">
            <v>31201725</v>
          </cell>
          <cell r="B464">
            <v>255.33333333333331</v>
          </cell>
        </row>
        <row r="465">
          <cell r="A465">
            <v>36126802</v>
          </cell>
          <cell r="B465">
            <v>379.66666666666663</v>
          </cell>
        </row>
        <row r="466">
          <cell r="A466">
            <v>36126942</v>
          </cell>
          <cell r="B466">
            <v>487</v>
          </cell>
        </row>
        <row r="467">
          <cell r="A467">
            <v>36126985</v>
          </cell>
          <cell r="B467">
            <v>561.66666666666663</v>
          </cell>
        </row>
        <row r="468">
          <cell r="A468">
            <v>50895214</v>
          </cell>
          <cell r="B468">
            <v>361</v>
          </cell>
        </row>
        <row r="469">
          <cell r="A469">
            <v>50895222</v>
          </cell>
          <cell r="B469">
            <v>231.66666666666666</v>
          </cell>
        </row>
        <row r="470">
          <cell r="A470">
            <v>36126811</v>
          </cell>
          <cell r="B470">
            <v>73.666666666666657</v>
          </cell>
        </row>
        <row r="471">
          <cell r="A471">
            <v>710059558</v>
          </cell>
          <cell r="B471">
            <v>51.333333333333329</v>
          </cell>
        </row>
        <row r="472">
          <cell r="A472">
            <v>710059566</v>
          </cell>
          <cell r="B472">
            <v>27.333333333333332</v>
          </cell>
        </row>
        <row r="473">
          <cell r="A473">
            <v>31201733</v>
          </cell>
          <cell r="B473">
            <v>159.33333333333331</v>
          </cell>
        </row>
        <row r="474">
          <cell r="A474">
            <v>36126829</v>
          </cell>
          <cell r="B474">
            <v>118.33333333333333</v>
          </cell>
        </row>
        <row r="475">
          <cell r="A475">
            <v>36125717</v>
          </cell>
          <cell r="B475">
            <v>522.66666666666663</v>
          </cell>
        </row>
        <row r="476">
          <cell r="A476">
            <v>37922386</v>
          </cell>
          <cell r="B476">
            <v>55.666666666666657</v>
          </cell>
        </row>
        <row r="477">
          <cell r="A477">
            <v>710059400</v>
          </cell>
          <cell r="B477">
            <v>40.333333333333329</v>
          </cell>
        </row>
        <row r="478">
          <cell r="A478">
            <v>710059299</v>
          </cell>
          <cell r="B478">
            <v>23.333333333333332</v>
          </cell>
        </row>
        <row r="479">
          <cell r="A479">
            <v>36129771</v>
          </cell>
          <cell r="B479">
            <v>98.666666666666657</v>
          </cell>
        </row>
        <row r="480">
          <cell r="A480">
            <v>36125571</v>
          </cell>
          <cell r="B480">
            <v>107.99999999999999</v>
          </cell>
        </row>
        <row r="481">
          <cell r="A481">
            <v>31202462</v>
          </cell>
          <cell r="B481">
            <v>377.66666666666663</v>
          </cell>
        </row>
        <row r="482">
          <cell r="A482">
            <v>31202471</v>
          </cell>
          <cell r="B482">
            <v>193.66666666666663</v>
          </cell>
        </row>
        <row r="483">
          <cell r="A483">
            <v>31202420</v>
          </cell>
          <cell r="B483">
            <v>631.66666666666663</v>
          </cell>
        </row>
        <row r="484">
          <cell r="A484">
            <v>35995912</v>
          </cell>
          <cell r="B484">
            <v>449.33333333333331</v>
          </cell>
        </row>
        <row r="485">
          <cell r="A485">
            <v>35995904</v>
          </cell>
          <cell r="B485">
            <v>411.66666666666663</v>
          </cell>
        </row>
        <row r="486">
          <cell r="A486">
            <v>36125784</v>
          </cell>
          <cell r="B486">
            <v>175.33333333333331</v>
          </cell>
        </row>
        <row r="487">
          <cell r="A487">
            <v>710155040</v>
          </cell>
          <cell r="B487">
            <v>25.333333333333329</v>
          </cell>
        </row>
        <row r="488">
          <cell r="A488">
            <v>42276675</v>
          </cell>
          <cell r="B488">
            <v>27</v>
          </cell>
        </row>
        <row r="489">
          <cell r="A489">
            <v>31202411</v>
          </cell>
          <cell r="B489">
            <v>151.66666666666666</v>
          </cell>
        </row>
        <row r="490">
          <cell r="A490">
            <v>36125580</v>
          </cell>
          <cell r="B490">
            <v>81.333333333333329</v>
          </cell>
        </row>
        <row r="491">
          <cell r="A491">
            <v>710057679</v>
          </cell>
          <cell r="B491">
            <v>17.333333333333332</v>
          </cell>
        </row>
        <row r="492">
          <cell r="A492">
            <v>36129836</v>
          </cell>
          <cell r="B492">
            <v>61.333333333333329</v>
          </cell>
        </row>
        <row r="493">
          <cell r="A493">
            <v>36125873</v>
          </cell>
          <cell r="B493">
            <v>275.66666666666663</v>
          </cell>
        </row>
        <row r="494">
          <cell r="A494">
            <v>36125911</v>
          </cell>
          <cell r="B494">
            <v>207.99999999999997</v>
          </cell>
        </row>
        <row r="495">
          <cell r="A495">
            <v>36129763</v>
          </cell>
          <cell r="B495">
            <v>23.333333333333332</v>
          </cell>
        </row>
        <row r="496">
          <cell r="A496">
            <v>36125881</v>
          </cell>
          <cell r="B496">
            <v>295.33333333333331</v>
          </cell>
        </row>
        <row r="497">
          <cell r="A497">
            <v>36125938</v>
          </cell>
          <cell r="B497">
            <v>220.66666666666666</v>
          </cell>
        </row>
        <row r="498">
          <cell r="A498">
            <v>36129780</v>
          </cell>
          <cell r="B498">
            <v>37.666666666666664</v>
          </cell>
        </row>
        <row r="499">
          <cell r="A499">
            <v>36129861</v>
          </cell>
          <cell r="B499">
            <v>56.666666666666664</v>
          </cell>
        </row>
        <row r="500">
          <cell r="A500">
            <v>36126594</v>
          </cell>
          <cell r="B500">
            <v>383</v>
          </cell>
        </row>
        <row r="501">
          <cell r="A501">
            <v>710057776</v>
          </cell>
          <cell r="B501">
            <v>47.333333333333329</v>
          </cell>
        </row>
        <row r="502">
          <cell r="A502">
            <v>36125920</v>
          </cell>
          <cell r="B502">
            <v>127.99999999999999</v>
          </cell>
        </row>
        <row r="503">
          <cell r="A503">
            <v>36125946</v>
          </cell>
          <cell r="B503">
            <v>377</v>
          </cell>
        </row>
        <row r="504">
          <cell r="A504">
            <v>710057784</v>
          </cell>
          <cell r="B504">
            <v>12.333333333333332</v>
          </cell>
        </row>
        <row r="505">
          <cell r="A505">
            <v>36125954</v>
          </cell>
          <cell r="B505">
            <v>142.66666666666666</v>
          </cell>
        </row>
        <row r="506">
          <cell r="A506">
            <v>37914162</v>
          </cell>
          <cell r="B506">
            <v>37.666666666666664</v>
          </cell>
        </row>
        <row r="507">
          <cell r="A507">
            <v>37914359</v>
          </cell>
          <cell r="B507">
            <v>25.333333333333332</v>
          </cell>
        </row>
        <row r="508">
          <cell r="A508">
            <v>36125997</v>
          </cell>
          <cell r="B508">
            <v>182.66666666666666</v>
          </cell>
        </row>
        <row r="509">
          <cell r="A509">
            <v>36126560</v>
          </cell>
          <cell r="B509">
            <v>274</v>
          </cell>
        </row>
        <row r="510">
          <cell r="A510">
            <v>34008900</v>
          </cell>
          <cell r="B510">
            <v>260</v>
          </cell>
        </row>
        <row r="511">
          <cell r="A511">
            <v>31201458</v>
          </cell>
          <cell r="B511">
            <v>418.33333333333326</v>
          </cell>
        </row>
        <row r="512">
          <cell r="A512">
            <v>36126586</v>
          </cell>
          <cell r="B512">
            <v>203.66666666666666</v>
          </cell>
        </row>
        <row r="513">
          <cell r="A513">
            <v>31201440</v>
          </cell>
          <cell r="B513">
            <v>383</v>
          </cell>
        </row>
        <row r="514">
          <cell r="A514">
            <v>34000976</v>
          </cell>
          <cell r="B514">
            <v>242.66666666666663</v>
          </cell>
        </row>
        <row r="515">
          <cell r="A515">
            <v>31201431</v>
          </cell>
          <cell r="B515">
            <v>405</v>
          </cell>
        </row>
        <row r="516">
          <cell r="A516">
            <v>31870431</v>
          </cell>
          <cell r="B516">
            <v>477</v>
          </cell>
        </row>
        <row r="517">
          <cell r="A517">
            <v>34008306</v>
          </cell>
          <cell r="B517">
            <v>681.66666666666663</v>
          </cell>
        </row>
        <row r="518">
          <cell r="A518">
            <v>36125971</v>
          </cell>
          <cell r="B518">
            <v>255.66666666666666</v>
          </cell>
        </row>
        <row r="519">
          <cell r="A519">
            <v>36126543</v>
          </cell>
          <cell r="B519">
            <v>631.33333333333326</v>
          </cell>
        </row>
        <row r="520">
          <cell r="A520">
            <v>36126551</v>
          </cell>
          <cell r="B520">
            <v>742</v>
          </cell>
        </row>
        <row r="521">
          <cell r="A521">
            <v>36126608</v>
          </cell>
          <cell r="B521">
            <v>230.99999999999997</v>
          </cell>
        </row>
        <row r="522">
          <cell r="A522">
            <v>36126918</v>
          </cell>
          <cell r="B522">
            <v>865.99999999999989</v>
          </cell>
        </row>
        <row r="523">
          <cell r="A523">
            <v>710057830</v>
          </cell>
          <cell r="B523">
            <v>47</v>
          </cell>
        </row>
        <row r="524">
          <cell r="A524">
            <v>37918818</v>
          </cell>
          <cell r="B524">
            <v>26</v>
          </cell>
        </row>
        <row r="525">
          <cell r="A525">
            <v>710156170</v>
          </cell>
          <cell r="B525">
            <v>13.333333333333332</v>
          </cell>
        </row>
        <row r="526">
          <cell r="A526">
            <v>37867024</v>
          </cell>
          <cell r="B526">
            <v>115</v>
          </cell>
        </row>
        <row r="527">
          <cell r="A527">
            <v>37867016</v>
          </cell>
          <cell r="B527">
            <v>168</v>
          </cell>
        </row>
        <row r="528">
          <cell r="A528">
            <v>37867008</v>
          </cell>
          <cell r="B528">
            <v>109</v>
          </cell>
        </row>
        <row r="529">
          <cell r="A529">
            <v>710262973</v>
          </cell>
          <cell r="B529">
            <v>24.666666666666664</v>
          </cell>
        </row>
        <row r="530">
          <cell r="A530">
            <v>37866907</v>
          </cell>
          <cell r="B530">
            <v>125.66666666666666</v>
          </cell>
        </row>
        <row r="531">
          <cell r="A531">
            <v>37861255</v>
          </cell>
          <cell r="B531">
            <v>99.666666666666657</v>
          </cell>
        </row>
        <row r="532">
          <cell r="A532">
            <v>37861123</v>
          </cell>
          <cell r="B532">
            <v>357.33333333333331</v>
          </cell>
        </row>
        <row r="533">
          <cell r="A533">
            <v>37861158</v>
          </cell>
          <cell r="B533">
            <v>251.66666666666666</v>
          </cell>
        </row>
        <row r="534">
          <cell r="A534">
            <v>37861140</v>
          </cell>
          <cell r="B534">
            <v>101.66666666666666</v>
          </cell>
        </row>
        <row r="535">
          <cell r="A535">
            <v>37866788</v>
          </cell>
          <cell r="B535">
            <v>117</v>
          </cell>
        </row>
        <row r="536">
          <cell r="A536">
            <v>37861115</v>
          </cell>
          <cell r="B536">
            <v>66.333333333333329</v>
          </cell>
        </row>
        <row r="537">
          <cell r="A537">
            <v>42371091</v>
          </cell>
          <cell r="B537">
            <v>40</v>
          </cell>
        </row>
        <row r="538">
          <cell r="A538">
            <v>37861174</v>
          </cell>
          <cell r="B538">
            <v>191.33333333333331</v>
          </cell>
        </row>
        <row r="539">
          <cell r="A539">
            <v>37866931</v>
          </cell>
          <cell r="B539">
            <v>264.33333333333331</v>
          </cell>
        </row>
        <row r="540">
          <cell r="A540">
            <v>37861182</v>
          </cell>
          <cell r="B540">
            <v>336.66666666666663</v>
          </cell>
        </row>
        <row r="541">
          <cell r="A541">
            <v>37861131</v>
          </cell>
          <cell r="B541">
            <v>328.66666666666663</v>
          </cell>
        </row>
        <row r="542">
          <cell r="A542">
            <v>37861221</v>
          </cell>
          <cell r="B542">
            <v>276.33333333333331</v>
          </cell>
        </row>
        <row r="543">
          <cell r="A543">
            <v>37861212</v>
          </cell>
          <cell r="B543">
            <v>515.66666666666663</v>
          </cell>
        </row>
        <row r="544">
          <cell r="A544">
            <v>36105881</v>
          </cell>
          <cell r="B544">
            <v>439.66666666666663</v>
          </cell>
        </row>
        <row r="545">
          <cell r="A545">
            <v>37861191</v>
          </cell>
          <cell r="B545">
            <v>532.66666666666663</v>
          </cell>
        </row>
        <row r="546">
          <cell r="A546">
            <v>37861204</v>
          </cell>
          <cell r="B546">
            <v>459.99999999999994</v>
          </cell>
        </row>
        <row r="547">
          <cell r="A547">
            <v>710178263</v>
          </cell>
          <cell r="B547">
            <v>10.333333333333332</v>
          </cell>
        </row>
        <row r="548">
          <cell r="A548">
            <v>37866796</v>
          </cell>
          <cell r="B548">
            <v>113</v>
          </cell>
        </row>
        <row r="549">
          <cell r="A549">
            <v>37866800</v>
          </cell>
          <cell r="B549">
            <v>258</v>
          </cell>
        </row>
        <row r="550">
          <cell r="A550">
            <v>37866818</v>
          </cell>
          <cell r="B550">
            <v>77</v>
          </cell>
        </row>
        <row r="551">
          <cell r="A551">
            <v>37867041</v>
          </cell>
          <cell r="B551">
            <v>91</v>
          </cell>
        </row>
        <row r="552">
          <cell r="A552">
            <v>37861247</v>
          </cell>
          <cell r="B552">
            <v>246</v>
          </cell>
        </row>
        <row r="553">
          <cell r="A553">
            <v>37861107</v>
          </cell>
          <cell r="B553">
            <v>171</v>
          </cell>
        </row>
        <row r="554">
          <cell r="A554">
            <v>37866915</v>
          </cell>
          <cell r="B554">
            <v>126.66666666666666</v>
          </cell>
        </row>
        <row r="555">
          <cell r="A555">
            <v>37867172</v>
          </cell>
          <cell r="B555">
            <v>83.333333333333329</v>
          </cell>
        </row>
        <row r="556">
          <cell r="A556">
            <v>37866966</v>
          </cell>
          <cell r="B556">
            <v>121.66666666666666</v>
          </cell>
        </row>
        <row r="557">
          <cell r="A557">
            <v>710056354</v>
          </cell>
          <cell r="B557">
            <v>12.666666666666666</v>
          </cell>
        </row>
        <row r="558">
          <cell r="A558">
            <v>37866923</v>
          </cell>
          <cell r="B558">
            <v>175.33333333333331</v>
          </cell>
        </row>
        <row r="559">
          <cell r="A559">
            <v>37867121</v>
          </cell>
          <cell r="B559">
            <v>125.33333333333333</v>
          </cell>
        </row>
        <row r="560">
          <cell r="A560">
            <v>37861166</v>
          </cell>
          <cell r="B560">
            <v>131.66666666666666</v>
          </cell>
        </row>
        <row r="561">
          <cell r="A561">
            <v>710056362</v>
          </cell>
          <cell r="B561">
            <v>9</v>
          </cell>
        </row>
        <row r="562">
          <cell r="A562">
            <v>710056370</v>
          </cell>
          <cell r="B562">
            <v>18.666666666666664</v>
          </cell>
        </row>
        <row r="563">
          <cell r="A563">
            <v>710056397</v>
          </cell>
          <cell r="B563">
            <v>13.999999999999998</v>
          </cell>
        </row>
        <row r="564">
          <cell r="A564">
            <v>37866885</v>
          </cell>
          <cell r="B564">
            <v>135.66666666666666</v>
          </cell>
        </row>
        <row r="565">
          <cell r="A565">
            <v>37866869</v>
          </cell>
          <cell r="B565">
            <v>140.66666666666666</v>
          </cell>
        </row>
        <row r="566">
          <cell r="A566">
            <v>37866877</v>
          </cell>
          <cell r="B566">
            <v>160</v>
          </cell>
        </row>
        <row r="567">
          <cell r="A567">
            <v>37864289</v>
          </cell>
          <cell r="B567">
            <v>92.333333333333329</v>
          </cell>
        </row>
        <row r="568">
          <cell r="A568">
            <v>710056427</v>
          </cell>
          <cell r="B568">
            <v>12.666666666666666</v>
          </cell>
        </row>
        <row r="569">
          <cell r="A569">
            <v>50655884</v>
          </cell>
          <cell r="B569">
            <v>82.666666666666657</v>
          </cell>
        </row>
        <row r="570">
          <cell r="A570">
            <v>37864301</v>
          </cell>
          <cell r="B570">
            <v>66</v>
          </cell>
        </row>
        <row r="571">
          <cell r="A571">
            <v>37864190</v>
          </cell>
          <cell r="B571">
            <v>88</v>
          </cell>
        </row>
        <row r="572">
          <cell r="A572">
            <v>37864319</v>
          </cell>
          <cell r="B572">
            <v>127.66666666666666</v>
          </cell>
        </row>
        <row r="573">
          <cell r="A573">
            <v>710056435</v>
          </cell>
          <cell r="B573">
            <v>20</v>
          </cell>
        </row>
        <row r="574">
          <cell r="A574">
            <v>37864327</v>
          </cell>
          <cell r="B574">
            <v>162</v>
          </cell>
        </row>
        <row r="575">
          <cell r="A575">
            <v>37864335</v>
          </cell>
          <cell r="B575">
            <v>93.333333333333329</v>
          </cell>
        </row>
        <row r="576">
          <cell r="A576">
            <v>37864203</v>
          </cell>
          <cell r="B576">
            <v>52.666666666666657</v>
          </cell>
        </row>
        <row r="577">
          <cell r="A577">
            <v>710056443</v>
          </cell>
          <cell r="B577">
            <v>17.666666666666664</v>
          </cell>
        </row>
        <row r="578">
          <cell r="A578">
            <v>710056451</v>
          </cell>
          <cell r="B578">
            <v>16.333333333333332</v>
          </cell>
        </row>
        <row r="579">
          <cell r="A579">
            <v>37864343</v>
          </cell>
          <cell r="B579">
            <v>97.333333333333329</v>
          </cell>
        </row>
        <row r="580">
          <cell r="A580">
            <v>710056486</v>
          </cell>
          <cell r="B580">
            <v>14.999999999999998</v>
          </cell>
        </row>
        <row r="581">
          <cell r="A581">
            <v>710056508</v>
          </cell>
          <cell r="B581">
            <v>39.666666666666664</v>
          </cell>
        </row>
        <row r="582">
          <cell r="A582">
            <v>37864211</v>
          </cell>
          <cell r="B582">
            <v>71.333333333333329</v>
          </cell>
        </row>
        <row r="583">
          <cell r="A583">
            <v>37864351</v>
          </cell>
          <cell r="B583">
            <v>81.666666666666657</v>
          </cell>
        </row>
        <row r="584">
          <cell r="A584">
            <v>37864360</v>
          </cell>
          <cell r="B584">
            <v>248.33333333333331</v>
          </cell>
        </row>
        <row r="585">
          <cell r="A585">
            <v>37864378</v>
          </cell>
          <cell r="B585">
            <v>201.99999999999997</v>
          </cell>
        </row>
        <row r="586">
          <cell r="A586">
            <v>710056516</v>
          </cell>
          <cell r="B586">
            <v>8.3333333333333321</v>
          </cell>
        </row>
        <row r="587">
          <cell r="A587">
            <v>37864394</v>
          </cell>
          <cell r="B587">
            <v>460.66666666666663</v>
          </cell>
        </row>
        <row r="588">
          <cell r="A588">
            <v>37864416</v>
          </cell>
          <cell r="B588">
            <v>697.66666666666663</v>
          </cell>
        </row>
        <row r="589">
          <cell r="A589">
            <v>37864424</v>
          </cell>
          <cell r="B589">
            <v>276.66666666666663</v>
          </cell>
        </row>
        <row r="590">
          <cell r="A590">
            <v>37864432</v>
          </cell>
          <cell r="B590">
            <v>545.33333333333326</v>
          </cell>
        </row>
        <row r="591">
          <cell r="A591">
            <v>37864441</v>
          </cell>
          <cell r="B591">
            <v>265.33333333333331</v>
          </cell>
        </row>
        <row r="592">
          <cell r="A592">
            <v>37864386</v>
          </cell>
          <cell r="B592">
            <v>557.33333333333326</v>
          </cell>
        </row>
        <row r="593">
          <cell r="A593">
            <v>37864238</v>
          </cell>
          <cell r="B593">
            <v>127</v>
          </cell>
        </row>
        <row r="594">
          <cell r="A594">
            <v>710056540</v>
          </cell>
          <cell r="B594">
            <v>46.666666666666664</v>
          </cell>
        </row>
        <row r="595">
          <cell r="A595">
            <v>37864467</v>
          </cell>
          <cell r="B595">
            <v>80</v>
          </cell>
        </row>
        <row r="596">
          <cell r="A596">
            <v>37864483</v>
          </cell>
          <cell r="B596">
            <v>71.666666666666657</v>
          </cell>
        </row>
        <row r="597">
          <cell r="A597">
            <v>37864475</v>
          </cell>
          <cell r="B597">
            <v>120.33333333333331</v>
          </cell>
        </row>
        <row r="598">
          <cell r="A598">
            <v>37864491</v>
          </cell>
          <cell r="B598">
            <v>124</v>
          </cell>
        </row>
        <row r="599">
          <cell r="A599">
            <v>37864505</v>
          </cell>
          <cell r="B599">
            <v>134.33333333333331</v>
          </cell>
        </row>
        <row r="600">
          <cell r="A600">
            <v>710056583</v>
          </cell>
          <cell r="B600">
            <v>18.333333333333332</v>
          </cell>
        </row>
        <row r="601">
          <cell r="A601">
            <v>710135726</v>
          </cell>
          <cell r="B601">
            <v>9.3333333333333321</v>
          </cell>
        </row>
        <row r="602">
          <cell r="A602">
            <v>37864513</v>
          </cell>
          <cell r="B602">
            <v>165.66666666666666</v>
          </cell>
        </row>
        <row r="603">
          <cell r="A603">
            <v>37864521</v>
          </cell>
          <cell r="B603">
            <v>297.66666666666663</v>
          </cell>
        </row>
        <row r="604">
          <cell r="A604">
            <v>37864530</v>
          </cell>
          <cell r="B604">
            <v>244.66666666666666</v>
          </cell>
        </row>
        <row r="605">
          <cell r="A605">
            <v>37864254</v>
          </cell>
          <cell r="B605">
            <v>249</v>
          </cell>
        </row>
        <row r="606">
          <cell r="A606">
            <v>710056575</v>
          </cell>
          <cell r="B606">
            <v>11.333333333333332</v>
          </cell>
        </row>
        <row r="607">
          <cell r="A607">
            <v>42115591</v>
          </cell>
          <cell r="B607">
            <v>122</v>
          </cell>
        </row>
        <row r="608">
          <cell r="A608">
            <v>37864548</v>
          </cell>
          <cell r="B608">
            <v>230.66666666666666</v>
          </cell>
        </row>
        <row r="609">
          <cell r="A609">
            <v>37864246</v>
          </cell>
          <cell r="B609">
            <v>52.666666666666664</v>
          </cell>
        </row>
        <row r="610">
          <cell r="A610">
            <v>37864556</v>
          </cell>
          <cell r="B610">
            <v>232.66666666666666</v>
          </cell>
        </row>
        <row r="611">
          <cell r="A611">
            <v>710056630</v>
          </cell>
          <cell r="B611">
            <v>2.6666666666666665</v>
          </cell>
        </row>
        <row r="612">
          <cell r="A612">
            <v>37864262</v>
          </cell>
          <cell r="B612">
            <v>94.666666666666657</v>
          </cell>
        </row>
        <row r="613">
          <cell r="A613">
            <v>37864564</v>
          </cell>
          <cell r="B613">
            <v>87</v>
          </cell>
        </row>
        <row r="614">
          <cell r="A614">
            <v>710056656</v>
          </cell>
          <cell r="B614">
            <v>17.666666666666664</v>
          </cell>
        </row>
        <row r="615">
          <cell r="A615">
            <v>37864572</v>
          </cell>
          <cell r="B615">
            <v>78.666666666666657</v>
          </cell>
        </row>
        <row r="616">
          <cell r="A616">
            <v>37864581</v>
          </cell>
          <cell r="B616">
            <v>482.33333333333331</v>
          </cell>
        </row>
        <row r="617">
          <cell r="A617">
            <v>37864271</v>
          </cell>
          <cell r="B617">
            <v>268.66666666666663</v>
          </cell>
        </row>
        <row r="618">
          <cell r="A618">
            <v>37864599</v>
          </cell>
          <cell r="B618">
            <v>113</v>
          </cell>
        </row>
        <row r="619">
          <cell r="A619">
            <v>37865510</v>
          </cell>
          <cell r="B619">
            <v>160.33333333333331</v>
          </cell>
        </row>
        <row r="620">
          <cell r="A620">
            <v>37865528</v>
          </cell>
          <cell r="B620">
            <v>98.333333333333329</v>
          </cell>
        </row>
        <row r="621">
          <cell r="A621">
            <v>37865421</v>
          </cell>
          <cell r="B621">
            <v>138.66666666666666</v>
          </cell>
        </row>
        <row r="622">
          <cell r="A622">
            <v>37865382</v>
          </cell>
          <cell r="B622">
            <v>210.99999999999997</v>
          </cell>
        </row>
        <row r="623">
          <cell r="A623">
            <v>37865391</v>
          </cell>
          <cell r="B623">
            <v>133.33333333333331</v>
          </cell>
        </row>
        <row r="624">
          <cell r="A624">
            <v>37865366</v>
          </cell>
          <cell r="B624">
            <v>90</v>
          </cell>
        </row>
        <row r="625">
          <cell r="A625">
            <v>710056877</v>
          </cell>
          <cell r="B625">
            <v>24</v>
          </cell>
        </row>
        <row r="626">
          <cell r="A626">
            <v>37865269</v>
          </cell>
          <cell r="B626">
            <v>126.66666666666666</v>
          </cell>
        </row>
        <row r="627">
          <cell r="A627">
            <v>710056710</v>
          </cell>
          <cell r="B627">
            <v>21</v>
          </cell>
        </row>
        <row r="628">
          <cell r="A628">
            <v>710056729</v>
          </cell>
          <cell r="B628">
            <v>20</v>
          </cell>
        </row>
        <row r="629">
          <cell r="A629">
            <v>37865251</v>
          </cell>
          <cell r="B629">
            <v>186.99999999999997</v>
          </cell>
        </row>
        <row r="630">
          <cell r="A630">
            <v>37865633</v>
          </cell>
          <cell r="B630">
            <v>17</v>
          </cell>
        </row>
        <row r="631">
          <cell r="A631">
            <v>37865536</v>
          </cell>
          <cell r="B631">
            <v>167.66666666666666</v>
          </cell>
        </row>
        <row r="632">
          <cell r="A632">
            <v>37865617</v>
          </cell>
          <cell r="B632">
            <v>149</v>
          </cell>
        </row>
        <row r="633">
          <cell r="A633">
            <v>37865587</v>
          </cell>
          <cell r="B633">
            <v>313.66666666666663</v>
          </cell>
        </row>
        <row r="634">
          <cell r="A634">
            <v>710056753</v>
          </cell>
          <cell r="B634">
            <v>17</v>
          </cell>
        </row>
        <row r="635">
          <cell r="A635">
            <v>37865561</v>
          </cell>
          <cell r="B635">
            <v>105.66666666666666</v>
          </cell>
        </row>
        <row r="636">
          <cell r="A636">
            <v>42047625</v>
          </cell>
          <cell r="B636">
            <v>63.333333333333329</v>
          </cell>
        </row>
        <row r="637">
          <cell r="A637">
            <v>37865340</v>
          </cell>
          <cell r="B637">
            <v>159</v>
          </cell>
        </row>
        <row r="638">
          <cell r="A638">
            <v>42202582</v>
          </cell>
          <cell r="B638">
            <v>22</v>
          </cell>
        </row>
        <row r="639">
          <cell r="A639">
            <v>37866745</v>
          </cell>
          <cell r="B639">
            <v>93.666666666666657</v>
          </cell>
        </row>
        <row r="640">
          <cell r="A640">
            <v>37861280</v>
          </cell>
          <cell r="B640">
            <v>380</v>
          </cell>
        </row>
        <row r="641">
          <cell r="A641">
            <v>37861301</v>
          </cell>
          <cell r="B641">
            <v>445</v>
          </cell>
        </row>
        <row r="642">
          <cell r="A642">
            <v>37861310</v>
          </cell>
          <cell r="B642">
            <v>689.33333333333326</v>
          </cell>
        </row>
        <row r="643">
          <cell r="A643">
            <v>37861336</v>
          </cell>
          <cell r="B643">
            <v>816</v>
          </cell>
        </row>
        <row r="644">
          <cell r="A644">
            <v>37861352</v>
          </cell>
          <cell r="B644">
            <v>407.99999999999994</v>
          </cell>
        </row>
        <row r="645">
          <cell r="A645">
            <v>37865307</v>
          </cell>
          <cell r="B645">
            <v>515.33333333333326</v>
          </cell>
        </row>
        <row r="646">
          <cell r="A646">
            <v>37865412</v>
          </cell>
          <cell r="B646">
            <v>150.33333333333331</v>
          </cell>
        </row>
        <row r="647">
          <cell r="A647">
            <v>37865595</v>
          </cell>
          <cell r="B647">
            <v>104.33333333333333</v>
          </cell>
        </row>
        <row r="648">
          <cell r="A648">
            <v>37865609</v>
          </cell>
          <cell r="B648">
            <v>433</v>
          </cell>
        </row>
        <row r="649">
          <cell r="A649">
            <v>37865625</v>
          </cell>
          <cell r="B649">
            <v>276.33333333333331</v>
          </cell>
        </row>
        <row r="650">
          <cell r="A650">
            <v>37866737</v>
          </cell>
          <cell r="B650">
            <v>408.66666666666663</v>
          </cell>
        </row>
        <row r="651">
          <cell r="A651">
            <v>37965859</v>
          </cell>
          <cell r="B651">
            <v>942.66666666666652</v>
          </cell>
        </row>
        <row r="652">
          <cell r="A652">
            <v>37865501</v>
          </cell>
          <cell r="B652">
            <v>524</v>
          </cell>
        </row>
        <row r="653">
          <cell r="A653">
            <v>37861344</v>
          </cell>
          <cell r="B653">
            <v>380.33333333333331</v>
          </cell>
        </row>
        <row r="654">
          <cell r="A654">
            <v>37865498</v>
          </cell>
          <cell r="B654">
            <v>131.33333333333331</v>
          </cell>
        </row>
        <row r="655">
          <cell r="A655">
            <v>37865315</v>
          </cell>
          <cell r="B655">
            <v>161</v>
          </cell>
        </row>
        <row r="656">
          <cell r="A656">
            <v>37865374</v>
          </cell>
          <cell r="B656">
            <v>84.333333333333329</v>
          </cell>
        </row>
        <row r="657">
          <cell r="A657">
            <v>37865447</v>
          </cell>
          <cell r="B657">
            <v>206.33333333333331</v>
          </cell>
        </row>
        <row r="658">
          <cell r="A658">
            <v>37866893</v>
          </cell>
          <cell r="B658">
            <v>87.666666666666657</v>
          </cell>
        </row>
        <row r="659">
          <cell r="A659">
            <v>710056885</v>
          </cell>
          <cell r="B659">
            <v>17.333333333333332</v>
          </cell>
        </row>
        <row r="660">
          <cell r="A660">
            <v>37865471</v>
          </cell>
          <cell r="B660">
            <v>10</v>
          </cell>
        </row>
        <row r="661">
          <cell r="A661">
            <v>710056893</v>
          </cell>
          <cell r="B661">
            <v>5.333333333333333</v>
          </cell>
        </row>
        <row r="662">
          <cell r="A662">
            <v>42206618</v>
          </cell>
          <cell r="B662">
            <v>206</v>
          </cell>
        </row>
        <row r="663">
          <cell r="A663">
            <v>37968718</v>
          </cell>
          <cell r="B663">
            <v>30.333333333333329</v>
          </cell>
        </row>
        <row r="664">
          <cell r="A664">
            <v>37856430</v>
          </cell>
          <cell r="B664">
            <v>47.333333333333329</v>
          </cell>
        </row>
        <row r="665">
          <cell r="A665">
            <v>37865544</v>
          </cell>
          <cell r="B665">
            <v>348.66666666666663</v>
          </cell>
        </row>
        <row r="666">
          <cell r="A666">
            <v>37865480</v>
          </cell>
          <cell r="B666">
            <v>66</v>
          </cell>
        </row>
        <row r="667">
          <cell r="A667">
            <v>37865277</v>
          </cell>
          <cell r="B667">
            <v>169.33333333333331</v>
          </cell>
        </row>
        <row r="668">
          <cell r="A668">
            <v>37865285</v>
          </cell>
          <cell r="B668">
            <v>156</v>
          </cell>
        </row>
        <row r="669">
          <cell r="A669">
            <v>37865455</v>
          </cell>
          <cell r="B669">
            <v>326.33333333333331</v>
          </cell>
        </row>
        <row r="670">
          <cell r="A670">
            <v>37865331</v>
          </cell>
          <cell r="B670">
            <v>438.66666666666663</v>
          </cell>
        </row>
        <row r="671">
          <cell r="A671">
            <v>50672843</v>
          </cell>
          <cell r="B671">
            <v>218.99999999999997</v>
          </cell>
        </row>
        <row r="672">
          <cell r="A672">
            <v>37865579</v>
          </cell>
          <cell r="B672">
            <v>242.33333333333331</v>
          </cell>
        </row>
        <row r="673">
          <cell r="A673">
            <v>37865358</v>
          </cell>
          <cell r="B673">
            <v>155.33333333333331</v>
          </cell>
        </row>
        <row r="674">
          <cell r="A674">
            <v>710271891</v>
          </cell>
          <cell r="B674">
            <v>33.666666666666664</v>
          </cell>
        </row>
        <row r="675">
          <cell r="A675">
            <v>37863878</v>
          </cell>
          <cell r="B675">
            <v>214.66666666666666</v>
          </cell>
        </row>
        <row r="676">
          <cell r="A676">
            <v>710056974</v>
          </cell>
          <cell r="B676">
            <v>31.333333333333332</v>
          </cell>
        </row>
        <row r="677">
          <cell r="A677">
            <v>710201656</v>
          </cell>
          <cell r="B677">
            <v>11.666666666666666</v>
          </cell>
        </row>
        <row r="678">
          <cell r="A678">
            <v>37863886</v>
          </cell>
          <cell r="B678">
            <v>51.333333333333329</v>
          </cell>
        </row>
        <row r="679">
          <cell r="A679">
            <v>37863894</v>
          </cell>
          <cell r="B679">
            <v>103.33333333333333</v>
          </cell>
        </row>
        <row r="680">
          <cell r="A680">
            <v>37860941</v>
          </cell>
          <cell r="B680">
            <v>166.66666666666666</v>
          </cell>
        </row>
        <row r="681">
          <cell r="A681">
            <v>37860828</v>
          </cell>
          <cell r="B681">
            <v>265.66666666666663</v>
          </cell>
        </row>
        <row r="682">
          <cell r="A682">
            <v>37860836</v>
          </cell>
          <cell r="B682">
            <v>224.66666666666666</v>
          </cell>
        </row>
        <row r="683">
          <cell r="A683">
            <v>37860801</v>
          </cell>
          <cell r="B683">
            <v>148.66666666666666</v>
          </cell>
        </row>
        <row r="684">
          <cell r="A684">
            <v>37860852</v>
          </cell>
          <cell r="B684">
            <v>141.66666666666666</v>
          </cell>
        </row>
        <row r="685">
          <cell r="A685">
            <v>37863908</v>
          </cell>
          <cell r="B685">
            <v>99.666666666666657</v>
          </cell>
        </row>
        <row r="686">
          <cell r="A686">
            <v>37863916</v>
          </cell>
          <cell r="B686">
            <v>103.99999999999999</v>
          </cell>
        </row>
        <row r="687">
          <cell r="A687">
            <v>37866672</v>
          </cell>
          <cell r="B687">
            <v>25.666666666666664</v>
          </cell>
        </row>
        <row r="688">
          <cell r="A688">
            <v>37864050</v>
          </cell>
          <cell r="B688">
            <v>182</v>
          </cell>
        </row>
        <row r="689">
          <cell r="A689">
            <v>37863924</v>
          </cell>
          <cell r="B689">
            <v>62.999999999999993</v>
          </cell>
        </row>
        <row r="690">
          <cell r="A690">
            <v>37863932</v>
          </cell>
          <cell r="B690">
            <v>394.33333333333331</v>
          </cell>
        </row>
        <row r="691">
          <cell r="A691">
            <v>37861018</v>
          </cell>
          <cell r="B691">
            <v>72.666666666666657</v>
          </cell>
        </row>
        <row r="692">
          <cell r="A692">
            <v>37863941</v>
          </cell>
          <cell r="B692">
            <v>182.66666666666666</v>
          </cell>
        </row>
        <row r="693">
          <cell r="A693">
            <v>37863959</v>
          </cell>
          <cell r="B693">
            <v>112.66666666666666</v>
          </cell>
        </row>
        <row r="694">
          <cell r="A694">
            <v>37863967</v>
          </cell>
          <cell r="B694">
            <v>214.66666666666663</v>
          </cell>
        </row>
        <row r="695">
          <cell r="A695">
            <v>37864092</v>
          </cell>
          <cell r="B695">
            <v>159.66666666666666</v>
          </cell>
        </row>
        <row r="696">
          <cell r="A696">
            <v>710094319</v>
          </cell>
          <cell r="B696">
            <v>27.333333333333329</v>
          </cell>
        </row>
        <row r="697">
          <cell r="A697">
            <v>710094265</v>
          </cell>
          <cell r="B697">
            <v>11.333333333333332</v>
          </cell>
        </row>
        <row r="698">
          <cell r="A698">
            <v>36106011</v>
          </cell>
          <cell r="B698">
            <v>619.33333333333326</v>
          </cell>
        </row>
        <row r="699">
          <cell r="A699">
            <v>36110728</v>
          </cell>
          <cell r="B699">
            <v>586.66666666666663</v>
          </cell>
        </row>
        <row r="700">
          <cell r="A700">
            <v>37860925</v>
          </cell>
          <cell r="B700">
            <v>505.66666666666663</v>
          </cell>
        </row>
        <row r="701">
          <cell r="A701">
            <v>37860933</v>
          </cell>
          <cell r="B701">
            <v>386.33333333333331</v>
          </cell>
        </row>
        <row r="702">
          <cell r="A702">
            <v>37860992</v>
          </cell>
          <cell r="B702">
            <v>604.66666666666663</v>
          </cell>
        </row>
        <row r="703">
          <cell r="A703">
            <v>36110752</v>
          </cell>
          <cell r="B703">
            <v>391.66666666666663</v>
          </cell>
        </row>
        <row r="704">
          <cell r="A704">
            <v>37860861</v>
          </cell>
          <cell r="B704">
            <v>302</v>
          </cell>
        </row>
        <row r="705">
          <cell r="A705">
            <v>710057032</v>
          </cell>
          <cell r="B705">
            <v>21</v>
          </cell>
        </row>
        <row r="706">
          <cell r="A706">
            <v>710057040</v>
          </cell>
          <cell r="B706">
            <v>20.333333333333332</v>
          </cell>
        </row>
        <row r="707">
          <cell r="A707">
            <v>37866711</v>
          </cell>
          <cell r="B707">
            <v>14.999999999999998</v>
          </cell>
        </row>
        <row r="708">
          <cell r="A708">
            <v>710057059</v>
          </cell>
          <cell r="B708">
            <v>4.6666666666666661</v>
          </cell>
        </row>
        <row r="709">
          <cell r="A709">
            <v>37864076</v>
          </cell>
          <cell r="B709">
            <v>111</v>
          </cell>
        </row>
        <row r="710">
          <cell r="A710">
            <v>37860810</v>
          </cell>
          <cell r="B710">
            <v>125.33333333333333</v>
          </cell>
        </row>
        <row r="711">
          <cell r="A711">
            <v>37860950</v>
          </cell>
          <cell r="B711">
            <v>122.33333333333331</v>
          </cell>
        </row>
        <row r="712">
          <cell r="A712">
            <v>37863975</v>
          </cell>
          <cell r="B712">
            <v>42.333333333333329</v>
          </cell>
        </row>
        <row r="713">
          <cell r="A713">
            <v>37864084</v>
          </cell>
          <cell r="B713">
            <v>137.33333333333331</v>
          </cell>
        </row>
        <row r="714">
          <cell r="A714">
            <v>37860879</v>
          </cell>
          <cell r="B714">
            <v>493</v>
          </cell>
        </row>
        <row r="715">
          <cell r="A715">
            <v>36110744</v>
          </cell>
          <cell r="B715">
            <v>662</v>
          </cell>
        </row>
        <row r="716">
          <cell r="A716">
            <v>37863983</v>
          </cell>
          <cell r="B716">
            <v>420.33333333333331</v>
          </cell>
        </row>
        <row r="717">
          <cell r="A717">
            <v>37863991</v>
          </cell>
          <cell r="B717">
            <v>211</v>
          </cell>
        </row>
        <row r="718">
          <cell r="A718">
            <v>37864017</v>
          </cell>
          <cell r="B718">
            <v>95</v>
          </cell>
        </row>
        <row r="719">
          <cell r="A719">
            <v>37860976</v>
          </cell>
          <cell r="B719">
            <v>277.33333333333331</v>
          </cell>
        </row>
        <row r="720">
          <cell r="A720">
            <v>37860917</v>
          </cell>
          <cell r="B720">
            <v>148.33333333333331</v>
          </cell>
        </row>
        <row r="721">
          <cell r="A721">
            <v>37864025</v>
          </cell>
          <cell r="B721">
            <v>71.666666666666657</v>
          </cell>
        </row>
        <row r="722">
          <cell r="A722">
            <v>37860984</v>
          </cell>
          <cell r="B722">
            <v>143</v>
          </cell>
        </row>
        <row r="723">
          <cell r="A723">
            <v>37864106</v>
          </cell>
          <cell r="B723">
            <v>194.66666666666666</v>
          </cell>
        </row>
        <row r="724">
          <cell r="A724">
            <v>37864033</v>
          </cell>
          <cell r="B724">
            <v>59.333333333333329</v>
          </cell>
        </row>
        <row r="725">
          <cell r="A725">
            <v>37860844</v>
          </cell>
          <cell r="B725">
            <v>102</v>
          </cell>
        </row>
        <row r="726">
          <cell r="A726">
            <v>710055897</v>
          </cell>
          <cell r="B726">
            <v>3.333333333333333</v>
          </cell>
        </row>
        <row r="727">
          <cell r="A727">
            <v>37863681</v>
          </cell>
          <cell r="B727">
            <v>80.333333333333329</v>
          </cell>
        </row>
        <row r="728">
          <cell r="A728">
            <v>42206685</v>
          </cell>
          <cell r="B728">
            <v>101.33333333333333</v>
          </cell>
        </row>
        <row r="729">
          <cell r="A729">
            <v>37861425</v>
          </cell>
          <cell r="B729">
            <v>135.33333333333331</v>
          </cell>
        </row>
        <row r="730">
          <cell r="A730">
            <v>710056079</v>
          </cell>
          <cell r="B730">
            <v>28.333333333333332</v>
          </cell>
        </row>
        <row r="731">
          <cell r="A731">
            <v>710056060</v>
          </cell>
          <cell r="B731">
            <v>11.666666666666664</v>
          </cell>
        </row>
        <row r="732">
          <cell r="A732">
            <v>37863649</v>
          </cell>
          <cell r="B732">
            <v>411.66666666666663</v>
          </cell>
        </row>
        <row r="733">
          <cell r="A733">
            <v>710156235</v>
          </cell>
          <cell r="B733">
            <v>34.333333333333329</v>
          </cell>
        </row>
        <row r="734">
          <cell r="A734">
            <v>37863703</v>
          </cell>
          <cell r="B734">
            <v>128.33333333333331</v>
          </cell>
        </row>
        <row r="735">
          <cell r="A735">
            <v>36112101</v>
          </cell>
          <cell r="B735">
            <v>155.66666666666666</v>
          </cell>
        </row>
        <row r="736">
          <cell r="A736">
            <v>36112119</v>
          </cell>
          <cell r="B736">
            <v>115.33333333333331</v>
          </cell>
        </row>
        <row r="737">
          <cell r="A737">
            <v>31872026</v>
          </cell>
          <cell r="B737">
            <v>373.33333333333331</v>
          </cell>
        </row>
        <row r="738">
          <cell r="A738">
            <v>37861417</v>
          </cell>
          <cell r="B738">
            <v>402.99999999999994</v>
          </cell>
        </row>
        <row r="739">
          <cell r="A739">
            <v>37863622</v>
          </cell>
          <cell r="B739">
            <v>421.66666666666663</v>
          </cell>
        </row>
        <row r="740">
          <cell r="A740">
            <v>37861433</v>
          </cell>
          <cell r="B740">
            <v>121</v>
          </cell>
        </row>
        <row r="741">
          <cell r="A741">
            <v>37861395</v>
          </cell>
          <cell r="B741">
            <v>600</v>
          </cell>
        </row>
        <row r="742">
          <cell r="A742">
            <v>37861409</v>
          </cell>
          <cell r="B742">
            <v>174</v>
          </cell>
        </row>
        <row r="743">
          <cell r="A743">
            <v>37863657</v>
          </cell>
          <cell r="B743">
            <v>171</v>
          </cell>
        </row>
        <row r="744">
          <cell r="A744">
            <v>37863711</v>
          </cell>
          <cell r="B744">
            <v>117.33333333333333</v>
          </cell>
        </row>
        <row r="745">
          <cell r="A745">
            <v>37863665</v>
          </cell>
          <cell r="B745">
            <v>169</v>
          </cell>
        </row>
        <row r="746">
          <cell r="A746">
            <v>37863673</v>
          </cell>
          <cell r="B746">
            <v>248</v>
          </cell>
        </row>
        <row r="747">
          <cell r="A747">
            <v>37863690</v>
          </cell>
          <cell r="B747">
            <v>157.66666666666666</v>
          </cell>
        </row>
        <row r="748">
          <cell r="A748">
            <v>710159013</v>
          </cell>
          <cell r="B748">
            <v>15.333333333333332</v>
          </cell>
        </row>
        <row r="749">
          <cell r="A749">
            <v>37863720</v>
          </cell>
          <cell r="B749">
            <v>115.33333333333333</v>
          </cell>
        </row>
        <row r="750">
          <cell r="A750">
            <v>37860691</v>
          </cell>
          <cell r="B750">
            <v>250.66666666666666</v>
          </cell>
        </row>
        <row r="751">
          <cell r="A751">
            <v>42117089</v>
          </cell>
          <cell r="B751">
            <v>35</v>
          </cell>
        </row>
        <row r="752">
          <cell r="A752">
            <v>37860607</v>
          </cell>
          <cell r="B752">
            <v>142.33333333333331</v>
          </cell>
        </row>
        <row r="753">
          <cell r="A753">
            <v>710057571</v>
          </cell>
          <cell r="B753">
            <v>15</v>
          </cell>
        </row>
        <row r="754">
          <cell r="A754">
            <v>37860747</v>
          </cell>
          <cell r="B754">
            <v>208.66666666666666</v>
          </cell>
        </row>
        <row r="755">
          <cell r="A755">
            <v>37860666</v>
          </cell>
          <cell r="B755">
            <v>185</v>
          </cell>
        </row>
        <row r="756">
          <cell r="A756">
            <v>710057431</v>
          </cell>
          <cell r="B756">
            <v>48.999999999999993</v>
          </cell>
        </row>
        <row r="757">
          <cell r="A757">
            <v>37860739</v>
          </cell>
          <cell r="B757">
            <v>98.666666666666657</v>
          </cell>
        </row>
        <row r="758">
          <cell r="A758">
            <v>37860704</v>
          </cell>
          <cell r="B758">
            <v>254.99999999999997</v>
          </cell>
        </row>
        <row r="759">
          <cell r="A759">
            <v>37860682</v>
          </cell>
          <cell r="B759">
            <v>137</v>
          </cell>
        </row>
        <row r="760">
          <cell r="A760">
            <v>710057504</v>
          </cell>
          <cell r="B760">
            <v>39.666666666666664</v>
          </cell>
        </row>
        <row r="761">
          <cell r="A761">
            <v>37860712</v>
          </cell>
          <cell r="B761">
            <v>256.66666666666663</v>
          </cell>
        </row>
        <row r="762">
          <cell r="A762">
            <v>36110108</v>
          </cell>
          <cell r="B762">
            <v>260.66666666666663</v>
          </cell>
        </row>
        <row r="763">
          <cell r="A763">
            <v>35611201</v>
          </cell>
          <cell r="B763">
            <v>183.66666666666666</v>
          </cell>
        </row>
        <row r="764">
          <cell r="A764">
            <v>37860755</v>
          </cell>
          <cell r="B764">
            <v>187</v>
          </cell>
        </row>
        <row r="765">
          <cell r="A765">
            <v>37860615</v>
          </cell>
          <cell r="B765">
            <v>80</v>
          </cell>
        </row>
        <row r="766">
          <cell r="A766">
            <v>710057563</v>
          </cell>
          <cell r="B766">
            <v>18.333333333333332</v>
          </cell>
        </row>
        <row r="767">
          <cell r="A767">
            <v>37860658</v>
          </cell>
          <cell r="B767">
            <v>551</v>
          </cell>
        </row>
        <row r="768">
          <cell r="A768">
            <v>37860721</v>
          </cell>
          <cell r="B768">
            <v>654.33333333333326</v>
          </cell>
        </row>
        <row r="769">
          <cell r="A769">
            <v>37860763</v>
          </cell>
          <cell r="B769">
            <v>623.66666666666663</v>
          </cell>
        </row>
        <row r="770">
          <cell r="A770">
            <v>42211476</v>
          </cell>
          <cell r="B770">
            <v>261.33333333333331</v>
          </cell>
        </row>
        <row r="771">
          <cell r="A771">
            <v>37860631</v>
          </cell>
          <cell r="B771">
            <v>191.66666666666666</v>
          </cell>
        </row>
        <row r="772">
          <cell r="A772">
            <v>37860593</v>
          </cell>
          <cell r="B772">
            <v>256.66666666666663</v>
          </cell>
        </row>
        <row r="773">
          <cell r="A773">
            <v>37865676</v>
          </cell>
          <cell r="B773">
            <v>80</v>
          </cell>
        </row>
        <row r="774">
          <cell r="A774">
            <v>710056672</v>
          </cell>
          <cell r="B774">
            <v>15.666666666666666</v>
          </cell>
        </row>
        <row r="775">
          <cell r="A775">
            <v>37865072</v>
          </cell>
          <cell r="B775">
            <v>136.66666666666666</v>
          </cell>
        </row>
        <row r="776">
          <cell r="A776">
            <v>710056702</v>
          </cell>
          <cell r="B776">
            <v>20</v>
          </cell>
        </row>
        <row r="777">
          <cell r="A777">
            <v>710056737</v>
          </cell>
          <cell r="B777">
            <v>31.666666666666664</v>
          </cell>
        </row>
        <row r="778">
          <cell r="A778">
            <v>37865064</v>
          </cell>
          <cell r="B778">
            <v>55.666666666666664</v>
          </cell>
        </row>
        <row r="779">
          <cell r="A779">
            <v>710056834</v>
          </cell>
          <cell r="B779">
            <v>23</v>
          </cell>
        </row>
        <row r="780">
          <cell r="A780">
            <v>37865137</v>
          </cell>
          <cell r="B780">
            <v>105.33333333333333</v>
          </cell>
        </row>
        <row r="781">
          <cell r="A781">
            <v>37865200</v>
          </cell>
          <cell r="B781">
            <v>63.333333333333329</v>
          </cell>
        </row>
        <row r="782">
          <cell r="A782">
            <v>37865048</v>
          </cell>
          <cell r="B782">
            <v>173.33333333333331</v>
          </cell>
        </row>
        <row r="783">
          <cell r="A783">
            <v>710056915</v>
          </cell>
          <cell r="B783">
            <v>8</v>
          </cell>
        </row>
        <row r="784">
          <cell r="A784">
            <v>52591018</v>
          </cell>
          <cell r="B784">
            <v>6.6666666666666661</v>
          </cell>
        </row>
        <row r="785">
          <cell r="A785">
            <v>37865153</v>
          </cell>
          <cell r="B785">
            <v>80</v>
          </cell>
        </row>
        <row r="786">
          <cell r="A786">
            <v>37865099</v>
          </cell>
          <cell r="B786">
            <v>195.33333333333331</v>
          </cell>
        </row>
        <row r="787">
          <cell r="A787">
            <v>37865145</v>
          </cell>
          <cell r="B787">
            <v>351.66666666666663</v>
          </cell>
        </row>
        <row r="788">
          <cell r="A788">
            <v>710056923</v>
          </cell>
          <cell r="B788">
            <v>23.333333333333332</v>
          </cell>
        </row>
        <row r="789">
          <cell r="A789">
            <v>37865030</v>
          </cell>
          <cell r="B789">
            <v>75</v>
          </cell>
        </row>
        <row r="790">
          <cell r="A790">
            <v>37865056</v>
          </cell>
          <cell r="B790">
            <v>431.66666666666663</v>
          </cell>
        </row>
        <row r="791">
          <cell r="A791">
            <v>37865081</v>
          </cell>
          <cell r="B791">
            <v>423</v>
          </cell>
        </row>
        <row r="792">
          <cell r="A792">
            <v>37865111</v>
          </cell>
          <cell r="B792">
            <v>196.33333333333331</v>
          </cell>
        </row>
        <row r="793">
          <cell r="A793">
            <v>37865102</v>
          </cell>
          <cell r="B793">
            <v>158.33333333333331</v>
          </cell>
        </row>
        <row r="794">
          <cell r="A794">
            <v>37798383</v>
          </cell>
          <cell r="B794">
            <v>791.33333333333326</v>
          </cell>
        </row>
        <row r="795">
          <cell r="A795">
            <v>37808591</v>
          </cell>
          <cell r="B795">
            <v>484.33333333333331</v>
          </cell>
        </row>
        <row r="796">
          <cell r="A796">
            <v>37813471</v>
          </cell>
          <cell r="B796">
            <v>14</v>
          </cell>
        </row>
        <row r="797">
          <cell r="A797">
            <v>37903802</v>
          </cell>
          <cell r="B797">
            <v>56</v>
          </cell>
        </row>
        <row r="798">
          <cell r="A798">
            <v>37809750</v>
          </cell>
          <cell r="B798">
            <v>184.33333333333331</v>
          </cell>
        </row>
        <row r="799">
          <cell r="A799">
            <v>37809831</v>
          </cell>
          <cell r="B799">
            <v>180</v>
          </cell>
        </row>
        <row r="800">
          <cell r="A800">
            <v>37813439</v>
          </cell>
          <cell r="B800">
            <v>44.333333333333329</v>
          </cell>
        </row>
        <row r="801">
          <cell r="A801">
            <v>37810057</v>
          </cell>
          <cell r="B801">
            <v>180.66666666666666</v>
          </cell>
        </row>
        <row r="802">
          <cell r="A802">
            <v>37809733</v>
          </cell>
          <cell r="B802">
            <v>131.66666666666666</v>
          </cell>
        </row>
        <row r="803">
          <cell r="A803">
            <v>36145297</v>
          </cell>
          <cell r="B803">
            <v>392</v>
          </cell>
        </row>
        <row r="804">
          <cell r="A804">
            <v>37812793</v>
          </cell>
          <cell r="B804">
            <v>262.33333333333331</v>
          </cell>
        </row>
        <row r="805">
          <cell r="A805">
            <v>37812238</v>
          </cell>
          <cell r="B805">
            <v>587.33333333333326</v>
          </cell>
        </row>
        <row r="806">
          <cell r="A806">
            <v>37812297</v>
          </cell>
          <cell r="B806">
            <v>448.99999999999994</v>
          </cell>
        </row>
        <row r="807">
          <cell r="A807">
            <v>37900960</v>
          </cell>
          <cell r="B807">
            <v>69</v>
          </cell>
        </row>
        <row r="808">
          <cell r="A808">
            <v>37812513</v>
          </cell>
          <cell r="B808">
            <v>400</v>
          </cell>
        </row>
        <row r="809">
          <cell r="A809">
            <v>37812319</v>
          </cell>
          <cell r="B809">
            <v>124.99999999999999</v>
          </cell>
        </row>
        <row r="810">
          <cell r="A810">
            <v>37812475</v>
          </cell>
          <cell r="B810">
            <v>273.66666666666663</v>
          </cell>
        </row>
        <row r="811">
          <cell r="A811">
            <v>37812688</v>
          </cell>
          <cell r="B811">
            <v>201.33333333333331</v>
          </cell>
        </row>
        <row r="812">
          <cell r="A812">
            <v>37812653</v>
          </cell>
          <cell r="B812">
            <v>211.33333333333331</v>
          </cell>
        </row>
        <row r="813">
          <cell r="A813">
            <v>37812181</v>
          </cell>
          <cell r="B813">
            <v>18.333333333333332</v>
          </cell>
        </row>
        <row r="814">
          <cell r="A814">
            <v>42216095</v>
          </cell>
          <cell r="B814">
            <v>48.333333333333329</v>
          </cell>
        </row>
        <row r="815">
          <cell r="A815">
            <v>37812289</v>
          </cell>
          <cell r="B815">
            <v>190.33333333333331</v>
          </cell>
        </row>
        <row r="816">
          <cell r="A816">
            <v>37910400</v>
          </cell>
          <cell r="B816">
            <v>20</v>
          </cell>
        </row>
        <row r="817">
          <cell r="A817">
            <v>37812726</v>
          </cell>
          <cell r="B817">
            <v>159</v>
          </cell>
        </row>
        <row r="818">
          <cell r="A818">
            <v>42388767</v>
          </cell>
          <cell r="B818">
            <v>563.33333333333326</v>
          </cell>
        </row>
        <row r="819">
          <cell r="A819">
            <v>42388104</v>
          </cell>
          <cell r="B819">
            <v>172.33333333333331</v>
          </cell>
        </row>
        <row r="820">
          <cell r="A820">
            <v>37811436</v>
          </cell>
          <cell r="B820">
            <v>197.66666666666663</v>
          </cell>
        </row>
        <row r="821">
          <cell r="A821">
            <v>37812815</v>
          </cell>
          <cell r="B821">
            <v>43.333333333333329</v>
          </cell>
        </row>
        <row r="822">
          <cell r="A822">
            <v>37812343</v>
          </cell>
          <cell r="B822">
            <v>100.66666666666666</v>
          </cell>
        </row>
        <row r="823">
          <cell r="A823">
            <v>37811487</v>
          </cell>
          <cell r="B823">
            <v>358.66666666666663</v>
          </cell>
        </row>
        <row r="824">
          <cell r="A824">
            <v>37812271</v>
          </cell>
          <cell r="B824">
            <v>179.66666666666666</v>
          </cell>
        </row>
        <row r="825">
          <cell r="A825">
            <v>37812122</v>
          </cell>
          <cell r="B825">
            <v>212.99999999999997</v>
          </cell>
        </row>
        <row r="826">
          <cell r="A826">
            <v>37812149</v>
          </cell>
          <cell r="B826">
            <v>6.6666666666666661</v>
          </cell>
        </row>
        <row r="827">
          <cell r="A827">
            <v>17066867</v>
          </cell>
          <cell r="B827">
            <v>362.33333333333331</v>
          </cell>
        </row>
        <row r="828">
          <cell r="A828">
            <v>37812386</v>
          </cell>
          <cell r="B828">
            <v>243.33333333333331</v>
          </cell>
        </row>
        <row r="829">
          <cell r="A829">
            <v>37811444</v>
          </cell>
          <cell r="B829">
            <v>312.66666666666663</v>
          </cell>
        </row>
        <row r="830">
          <cell r="A830">
            <v>37812114</v>
          </cell>
          <cell r="B830">
            <v>250.99999999999997</v>
          </cell>
        </row>
        <row r="831">
          <cell r="A831">
            <v>37812378</v>
          </cell>
          <cell r="B831">
            <v>268.66666666666663</v>
          </cell>
        </row>
        <row r="832">
          <cell r="A832">
            <v>37812467</v>
          </cell>
          <cell r="B832">
            <v>570</v>
          </cell>
        </row>
        <row r="833">
          <cell r="A833">
            <v>42387299</v>
          </cell>
          <cell r="B833">
            <v>187.66666666666666</v>
          </cell>
        </row>
        <row r="834">
          <cell r="A834">
            <v>37812351</v>
          </cell>
          <cell r="B834">
            <v>134.66666666666666</v>
          </cell>
        </row>
        <row r="835">
          <cell r="A835">
            <v>37812165</v>
          </cell>
          <cell r="B835">
            <v>239.33333333333331</v>
          </cell>
        </row>
        <row r="836">
          <cell r="A836">
            <v>37810677</v>
          </cell>
          <cell r="B836">
            <v>163.66666666666666</v>
          </cell>
        </row>
        <row r="837">
          <cell r="A837">
            <v>37808699</v>
          </cell>
          <cell r="B837">
            <v>697.66666666666663</v>
          </cell>
        </row>
        <row r="838">
          <cell r="A838">
            <v>37810669</v>
          </cell>
          <cell r="B838">
            <v>636.33333333333326</v>
          </cell>
        </row>
        <row r="839">
          <cell r="A839">
            <v>37808796</v>
          </cell>
          <cell r="B839">
            <v>430.33333333333326</v>
          </cell>
        </row>
        <row r="840">
          <cell r="A840">
            <v>37808761</v>
          </cell>
          <cell r="B840">
            <v>193.66666666666666</v>
          </cell>
        </row>
        <row r="841">
          <cell r="A841">
            <v>37808770</v>
          </cell>
          <cell r="B841">
            <v>167.66666666666666</v>
          </cell>
        </row>
        <row r="842">
          <cell r="A842">
            <v>37810693</v>
          </cell>
          <cell r="B842">
            <v>118.33333333333331</v>
          </cell>
        </row>
        <row r="843">
          <cell r="A843">
            <v>710130371</v>
          </cell>
          <cell r="B843">
            <v>28</v>
          </cell>
        </row>
        <row r="844">
          <cell r="A844">
            <v>37813609</v>
          </cell>
          <cell r="B844">
            <v>94.666666666666657</v>
          </cell>
        </row>
        <row r="845">
          <cell r="A845">
            <v>37808818</v>
          </cell>
          <cell r="B845">
            <v>163.33333333333331</v>
          </cell>
        </row>
        <row r="846">
          <cell r="A846">
            <v>710127744</v>
          </cell>
          <cell r="B846">
            <v>57.333333333333329</v>
          </cell>
        </row>
        <row r="847">
          <cell r="A847">
            <v>42435048</v>
          </cell>
          <cell r="B847">
            <v>213.33333333333331</v>
          </cell>
        </row>
        <row r="848">
          <cell r="A848">
            <v>37813137</v>
          </cell>
          <cell r="B848">
            <v>137.66666666666666</v>
          </cell>
        </row>
        <row r="849">
          <cell r="A849">
            <v>37812581</v>
          </cell>
          <cell r="B849">
            <v>186</v>
          </cell>
        </row>
        <row r="850">
          <cell r="A850">
            <v>36142654</v>
          </cell>
          <cell r="B850">
            <v>622.66666666666663</v>
          </cell>
        </row>
        <row r="851">
          <cell r="A851">
            <v>37812505</v>
          </cell>
          <cell r="B851">
            <v>298.33333333333331</v>
          </cell>
        </row>
        <row r="852">
          <cell r="A852">
            <v>37813005</v>
          </cell>
          <cell r="B852">
            <v>431.66666666666663</v>
          </cell>
        </row>
        <row r="853">
          <cell r="A853">
            <v>37812521</v>
          </cell>
          <cell r="B853">
            <v>285</v>
          </cell>
        </row>
        <row r="854">
          <cell r="A854">
            <v>710058462</v>
          </cell>
          <cell r="B854">
            <v>48</v>
          </cell>
        </row>
        <row r="855">
          <cell r="A855">
            <v>37812548</v>
          </cell>
          <cell r="B855">
            <v>240</v>
          </cell>
        </row>
        <row r="856">
          <cell r="A856">
            <v>37812068</v>
          </cell>
          <cell r="B856">
            <v>180</v>
          </cell>
        </row>
        <row r="857">
          <cell r="A857">
            <v>37812785</v>
          </cell>
          <cell r="B857">
            <v>89.666666666666657</v>
          </cell>
        </row>
        <row r="858">
          <cell r="A858">
            <v>42388660</v>
          </cell>
          <cell r="B858">
            <v>176</v>
          </cell>
        </row>
        <row r="859">
          <cell r="A859">
            <v>37812190</v>
          </cell>
          <cell r="B859">
            <v>171.66666666666666</v>
          </cell>
        </row>
        <row r="860">
          <cell r="A860">
            <v>37812483</v>
          </cell>
          <cell r="B860">
            <v>76</v>
          </cell>
        </row>
        <row r="861">
          <cell r="A861">
            <v>42220939</v>
          </cell>
          <cell r="B861">
            <v>114.33333333333333</v>
          </cell>
        </row>
        <row r="862">
          <cell r="A862">
            <v>37810375</v>
          </cell>
          <cell r="B862">
            <v>225.66666666666663</v>
          </cell>
        </row>
        <row r="863">
          <cell r="A863">
            <v>37814109</v>
          </cell>
          <cell r="B863">
            <v>23.333333333333332</v>
          </cell>
        </row>
        <row r="864">
          <cell r="A864">
            <v>42388139</v>
          </cell>
          <cell r="B864">
            <v>173</v>
          </cell>
        </row>
        <row r="865">
          <cell r="A865">
            <v>37813455</v>
          </cell>
          <cell r="B865">
            <v>153.66666666666666</v>
          </cell>
        </row>
        <row r="866">
          <cell r="A866">
            <v>37810588</v>
          </cell>
          <cell r="B866">
            <v>16.666666666666664</v>
          </cell>
        </row>
        <row r="867">
          <cell r="A867">
            <v>37910477</v>
          </cell>
          <cell r="B867">
            <v>498.66666666666663</v>
          </cell>
        </row>
        <row r="868">
          <cell r="A868">
            <v>37910485</v>
          </cell>
          <cell r="B868">
            <v>426.33333333333331</v>
          </cell>
        </row>
        <row r="869">
          <cell r="A869">
            <v>37810481</v>
          </cell>
          <cell r="B869">
            <v>179.33333333333331</v>
          </cell>
        </row>
        <row r="870">
          <cell r="A870">
            <v>37810456</v>
          </cell>
          <cell r="B870">
            <v>181</v>
          </cell>
        </row>
        <row r="871">
          <cell r="A871">
            <v>37810421</v>
          </cell>
          <cell r="B871">
            <v>414.33333333333331</v>
          </cell>
        </row>
        <row r="872">
          <cell r="A872">
            <v>37810448</v>
          </cell>
          <cell r="B872">
            <v>563</v>
          </cell>
        </row>
        <row r="873">
          <cell r="A873">
            <v>37810472</v>
          </cell>
          <cell r="B873">
            <v>414.66666666666663</v>
          </cell>
        </row>
        <row r="874">
          <cell r="A874">
            <v>42221978</v>
          </cell>
          <cell r="B874">
            <v>472.33333333333331</v>
          </cell>
        </row>
        <row r="875">
          <cell r="A875">
            <v>42434858</v>
          </cell>
          <cell r="B875">
            <v>326.33333333333331</v>
          </cell>
        </row>
        <row r="876">
          <cell r="A876">
            <v>37810413</v>
          </cell>
          <cell r="B876">
            <v>197.33333333333331</v>
          </cell>
        </row>
        <row r="877">
          <cell r="A877">
            <v>37810405</v>
          </cell>
          <cell r="B877">
            <v>112.66666666666666</v>
          </cell>
        </row>
        <row r="878">
          <cell r="A878">
            <v>37813676</v>
          </cell>
          <cell r="B878">
            <v>93.666666666666657</v>
          </cell>
        </row>
        <row r="879">
          <cell r="A879">
            <v>37810618</v>
          </cell>
          <cell r="B879">
            <v>143</v>
          </cell>
        </row>
        <row r="880">
          <cell r="A880">
            <v>37810600</v>
          </cell>
          <cell r="B880">
            <v>204.66666666666666</v>
          </cell>
        </row>
        <row r="881">
          <cell r="A881">
            <v>37810596</v>
          </cell>
          <cell r="B881">
            <v>158.66666666666666</v>
          </cell>
        </row>
        <row r="882">
          <cell r="A882">
            <v>710058756</v>
          </cell>
          <cell r="B882">
            <v>53.666666666666664</v>
          </cell>
        </row>
        <row r="883">
          <cell r="A883">
            <v>37812033</v>
          </cell>
          <cell r="B883">
            <v>85.666666666666657</v>
          </cell>
        </row>
        <row r="884">
          <cell r="A884">
            <v>51278235</v>
          </cell>
          <cell r="B884">
            <v>275.66666666666663</v>
          </cell>
        </row>
        <row r="885">
          <cell r="A885">
            <v>710059116</v>
          </cell>
          <cell r="B885">
            <v>28.333333333333332</v>
          </cell>
        </row>
        <row r="886">
          <cell r="A886">
            <v>710059124</v>
          </cell>
          <cell r="B886">
            <v>23.999999999999996</v>
          </cell>
        </row>
        <row r="887">
          <cell r="A887">
            <v>710059132</v>
          </cell>
          <cell r="B887">
            <v>60.999999999999993</v>
          </cell>
        </row>
        <row r="888">
          <cell r="A888">
            <v>37811941</v>
          </cell>
          <cell r="B888">
            <v>218.33333333333331</v>
          </cell>
        </row>
        <row r="889">
          <cell r="A889">
            <v>37812106</v>
          </cell>
          <cell r="B889">
            <v>202.66666666666666</v>
          </cell>
        </row>
        <row r="890">
          <cell r="A890">
            <v>37812041</v>
          </cell>
          <cell r="B890">
            <v>134.33333333333331</v>
          </cell>
        </row>
        <row r="891">
          <cell r="A891">
            <v>37811801</v>
          </cell>
          <cell r="B891">
            <v>372</v>
          </cell>
        </row>
        <row r="892">
          <cell r="A892">
            <v>37811860</v>
          </cell>
          <cell r="B892">
            <v>605</v>
          </cell>
        </row>
        <row r="893">
          <cell r="A893">
            <v>37811878</v>
          </cell>
          <cell r="B893">
            <v>261</v>
          </cell>
        </row>
        <row r="894">
          <cell r="A894">
            <v>37811924</v>
          </cell>
          <cell r="B894">
            <v>413.66666666666663</v>
          </cell>
        </row>
        <row r="895">
          <cell r="A895">
            <v>37811711</v>
          </cell>
          <cell r="B895">
            <v>350.66666666666663</v>
          </cell>
        </row>
        <row r="896">
          <cell r="A896">
            <v>30233844</v>
          </cell>
          <cell r="B896">
            <v>688.66666666666663</v>
          </cell>
        </row>
        <row r="897">
          <cell r="A897">
            <v>37811843</v>
          </cell>
          <cell r="B897">
            <v>328</v>
          </cell>
        </row>
        <row r="898">
          <cell r="A898">
            <v>37811894</v>
          </cell>
          <cell r="B898">
            <v>405.99999999999994</v>
          </cell>
        </row>
        <row r="899">
          <cell r="A899">
            <v>37812009</v>
          </cell>
          <cell r="B899">
            <v>159.33333333333331</v>
          </cell>
        </row>
        <row r="900">
          <cell r="A900">
            <v>710048831</v>
          </cell>
          <cell r="B900">
            <v>27.666666666666664</v>
          </cell>
        </row>
        <row r="901">
          <cell r="A901">
            <v>710059175</v>
          </cell>
          <cell r="B901">
            <v>21.666666666666664</v>
          </cell>
        </row>
        <row r="902">
          <cell r="A902">
            <v>37812157</v>
          </cell>
          <cell r="B902">
            <v>362.66666666666663</v>
          </cell>
        </row>
        <row r="903">
          <cell r="A903">
            <v>37811983</v>
          </cell>
          <cell r="B903">
            <v>294.33333333333331</v>
          </cell>
        </row>
        <row r="904">
          <cell r="A904">
            <v>710059191</v>
          </cell>
          <cell r="B904">
            <v>37.333333333333329</v>
          </cell>
        </row>
        <row r="905">
          <cell r="A905">
            <v>710059205</v>
          </cell>
          <cell r="B905">
            <v>46.333333333333329</v>
          </cell>
        </row>
        <row r="906">
          <cell r="A906">
            <v>710059230</v>
          </cell>
          <cell r="B906">
            <v>55.333333333333329</v>
          </cell>
        </row>
        <row r="907">
          <cell r="A907">
            <v>42434718</v>
          </cell>
          <cell r="B907">
            <v>229</v>
          </cell>
        </row>
        <row r="908">
          <cell r="A908">
            <v>37811681</v>
          </cell>
          <cell r="B908">
            <v>368</v>
          </cell>
        </row>
        <row r="909">
          <cell r="A909">
            <v>710059248</v>
          </cell>
          <cell r="B909">
            <v>58.333333333333329</v>
          </cell>
        </row>
        <row r="910">
          <cell r="A910">
            <v>37810278</v>
          </cell>
          <cell r="B910">
            <v>148.66666666666666</v>
          </cell>
        </row>
        <row r="911">
          <cell r="A911">
            <v>42055318</v>
          </cell>
          <cell r="B911">
            <v>125.99999999999999</v>
          </cell>
        </row>
        <row r="912">
          <cell r="A912">
            <v>37810324</v>
          </cell>
          <cell r="B912">
            <v>204.66666666666666</v>
          </cell>
        </row>
        <row r="913">
          <cell r="A913">
            <v>37812947</v>
          </cell>
          <cell r="B913">
            <v>184.66666666666666</v>
          </cell>
        </row>
        <row r="914">
          <cell r="A914">
            <v>37813081</v>
          </cell>
          <cell r="B914">
            <v>307.33333333333331</v>
          </cell>
        </row>
        <row r="915">
          <cell r="A915">
            <v>37813111</v>
          </cell>
          <cell r="B915">
            <v>327</v>
          </cell>
        </row>
        <row r="916">
          <cell r="A916">
            <v>37812955</v>
          </cell>
          <cell r="B916">
            <v>186.66666666666666</v>
          </cell>
        </row>
        <row r="917">
          <cell r="A917">
            <v>37813099</v>
          </cell>
          <cell r="B917">
            <v>339.33333333333331</v>
          </cell>
        </row>
        <row r="918">
          <cell r="A918">
            <v>37910159</v>
          </cell>
          <cell r="B918">
            <v>59.333333333333329</v>
          </cell>
        </row>
        <row r="919">
          <cell r="A919">
            <v>37810359</v>
          </cell>
          <cell r="B919">
            <v>371.66666666666663</v>
          </cell>
        </row>
        <row r="920">
          <cell r="A920">
            <v>37810286</v>
          </cell>
          <cell r="B920">
            <v>306</v>
          </cell>
        </row>
        <row r="921">
          <cell r="A921">
            <v>37810294</v>
          </cell>
          <cell r="B921">
            <v>331</v>
          </cell>
        </row>
        <row r="922">
          <cell r="A922">
            <v>37813129</v>
          </cell>
          <cell r="B922">
            <v>494.66666666666663</v>
          </cell>
        </row>
        <row r="923">
          <cell r="A923">
            <v>37810308</v>
          </cell>
          <cell r="B923">
            <v>209</v>
          </cell>
        </row>
        <row r="924">
          <cell r="A924">
            <v>31902952</v>
          </cell>
          <cell r="B924">
            <v>435.66666666666663</v>
          </cell>
        </row>
        <row r="925">
          <cell r="A925">
            <v>37810332</v>
          </cell>
          <cell r="B925">
            <v>353.66666666666663</v>
          </cell>
        </row>
        <row r="926">
          <cell r="A926">
            <v>37813102</v>
          </cell>
          <cell r="B926">
            <v>140</v>
          </cell>
        </row>
        <row r="927">
          <cell r="A927">
            <v>37810341</v>
          </cell>
          <cell r="B927">
            <v>344</v>
          </cell>
        </row>
        <row r="928">
          <cell r="A928">
            <v>37810316</v>
          </cell>
          <cell r="B928">
            <v>673.33333333333326</v>
          </cell>
        </row>
        <row r="929">
          <cell r="A929">
            <v>37812076</v>
          </cell>
          <cell r="B929">
            <v>246.66666666666663</v>
          </cell>
        </row>
        <row r="930">
          <cell r="A930">
            <v>710146736</v>
          </cell>
          <cell r="B930">
            <v>35</v>
          </cell>
        </row>
        <row r="931">
          <cell r="A931">
            <v>42214254</v>
          </cell>
          <cell r="B931">
            <v>36</v>
          </cell>
        </row>
        <row r="932">
          <cell r="A932">
            <v>37903098</v>
          </cell>
          <cell r="B932">
            <v>88.666666666666657</v>
          </cell>
        </row>
        <row r="933">
          <cell r="A933">
            <v>36140783</v>
          </cell>
          <cell r="B933">
            <v>700.66666666666663</v>
          </cell>
        </row>
        <row r="934">
          <cell r="A934">
            <v>37813218</v>
          </cell>
          <cell r="B934">
            <v>290.66666666666663</v>
          </cell>
        </row>
        <row r="935">
          <cell r="A935">
            <v>710058659</v>
          </cell>
          <cell r="B935">
            <v>38</v>
          </cell>
        </row>
        <row r="936">
          <cell r="A936">
            <v>37813188</v>
          </cell>
          <cell r="B936">
            <v>149</v>
          </cell>
        </row>
        <row r="937">
          <cell r="A937">
            <v>37813617</v>
          </cell>
          <cell r="B937">
            <v>247.33333333333331</v>
          </cell>
        </row>
        <row r="938">
          <cell r="A938">
            <v>37813170</v>
          </cell>
          <cell r="B938">
            <v>199.66666666666663</v>
          </cell>
        </row>
        <row r="939">
          <cell r="A939">
            <v>37812831</v>
          </cell>
          <cell r="B939">
            <v>144</v>
          </cell>
        </row>
        <row r="940">
          <cell r="A940">
            <v>710058675</v>
          </cell>
          <cell r="B940">
            <v>39.666666666666664</v>
          </cell>
        </row>
        <row r="941">
          <cell r="A941">
            <v>37813579</v>
          </cell>
          <cell r="B941">
            <v>240.66666666666666</v>
          </cell>
        </row>
        <row r="942">
          <cell r="A942">
            <v>37813404</v>
          </cell>
          <cell r="B942">
            <v>92</v>
          </cell>
        </row>
        <row r="943">
          <cell r="A943">
            <v>37813391</v>
          </cell>
          <cell r="B943">
            <v>256.33333333333331</v>
          </cell>
        </row>
        <row r="944">
          <cell r="A944">
            <v>37813374</v>
          </cell>
          <cell r="B944">
            <v>171</v>
          </cell>
        </row>
        <row r="945">
          <cell r="A945">
            <v>37812971</v>
          </cell>
          <cell r="B945">
            <v>248</v>
          </cell>
        </row>
        <row r="946">
          <cell r="A946">
            <v>50471627</v>
          </cell>
          <cell r="B946">
            <v>118.66666666666666</v>
          </cell>
        </row>
        <row r="947">
          <cell r="A947">
            <v>710166443</v>
          </cell>
          <cell r="B947">
            <v>42.333333333333329</v>
          </cell>
        </row>
        <row r="948">
          <cell r="A948">
            <v>614394</v>
          </cell>
          <cell r="B948">
            <v>709.33333333333326</v>
          </cell>
        </row>
        <row r="949">
          <cell r="A949">
            <v>31934617</v>
          </cell>
          <cell r="B949">
            <v>298.33333333333331</v>
          </cell>
        </row>
        <row r="950">
          <cell r="A950">
            <v>37810839</v>
          </cell>
          <cell r="B950">
            <v>671</v>
          </cell>
        </row>
        <row r="951">
          <cell r="A951">
            <v>37813510</v>
          </cell>
          <cell r="B951">
            <v>399.33333333333326</v>
          </cell>
        </row>
        <row r="952">
          <cell r="A952">
            <v>710058730</v>
          </cell>
          <cell r="B952">
            <v>40.666666666666664</v>
          </cell>
        </row>
        <row r="953">
          <cell r="A953">
            <v>37813501</v>
          </cell>
          <cell r="B953">
            <v>157</v>
          </cell>
        </row>
        <row r="954">
          <cell r="A954">
            <v>42218985</v>
          </cell>
          <cell r="B954">
            <v>25.333333333333332</v>
          </cell>
        </row>
        <row r="955">
          <cell r="A955">
            <v>710271620</v>
          </cell>
          <cell r="B955">
            <v>21</v>
          </cell>
        </row>
        <row r="956">
          <cell r="A956">
            <v>37811151</v>
          </cell>
          <cell r="B956">
            <v>134.33333333333331</v>
          </cell>
        </row>
        <row r="957">
          <cell r="A957">
            <v>710059159</v>
          </cell>
          <cell r="B957">
            <v>19.333333333333332</v>
          </cell>
        </row>
        <row r="958">
          <cell r="A958">
            <v>50613138</v>
          </cell>
          <cell r="B958">
            <v>23.666666666666664</v>
          </cell>
        </row>
        <row r="959">
          <cell r="A959">
            <v>52547507</v>
          </cell>
          <cell r="B959">
            <v>52.333333333333329</v>
          </cell>
        </row>
        <row r="960">
          <cell r="A960">
            <v>37811169</v>
          </cell>
          <cell r="B960">
            <v>97.333333333333329</v>
          </cell>
        </row>
        <row r="961">
          <cell r="A961">
            <v>710048858</v>
          </cell>
          <cell r="B961">
            <v>18.333333333333332</v>
          </cell>
        </row>
        <row r="962">
          <cell r="A962">
            <v>37813251</v>
          </cell>
          <cell r="B962">
            <v>94.666666666666657</v>
          </cell>
        </row>
        <row r="963">
          <cell r="A963">
            <v>37906216</v>
          </cell>
          <cell r="B963">
            <v>81.666666666666657</v>
          </cell>
        </row>
        <row r="964">
          <cell r="A964">
            <v>37813153</v>
          </cell>
          <cell r="B964">
            <v>480</v>
          </cell>
        </row>
        <row r="965">
          <cell r="A965">
            <v>37906208</v>
          </cell>
          <cell r="B965">
            <v>65.666666666666657</v>
          </cell>
        </row>
        <row r="966">
          <cell r="A966">
            <v>37813463</v>
          </cell>
          <cell r="B966">
            <v>120.33333333333331</v>
          </cell>
        </row>
        <row r="967">
          <cell r="A967">
            <v>37810197</v>
          </cell>
          <cell r="B967">
            <v>44</v>
          </cell>
        </row>
        <row r="968">
          <cell r="A968">
            <v>37810103</v>
          </cell>
          <cell r="B968">
            <v>135</v>
          </cell>
        </row>
        <row r="969">
          <cell r="A969">
            <v>37810189</v>
          </cell>
          <cell r="B969">
            <v>241.33333333333331</v>
          </cell>
        </row>
        <row r="970">
          <cell r="A970">
            <v>37810111</v>
          </cell>
          <cell r="B970">
            <v>372.66666666666663</v>
          </cell>
        </row>
        <row r="971">
          <cell r="A971">
            <v>37810120</v>
          </cell>
          <cell r="B971">
            <v>383.66666666666663</v>
          </cell>
        </row>
        <row r="972">
          <cell r="A972">
            <v>42349036</v>
          </cell>
          <cell r="B972">
            <v>51.666666666666657</v>
          </cell>
        </row>
        <row r="973">
          <cell r="A973">
            <v>710058594</v>
          </cell>
          <cell r="B973">
            <v>75.666666666666657</v>
          </cell>
        </row>
        <row r="974">
          <cell r="A974">
            <v>37810235</v>
          </cell>
          <cell r="B974">
            <v>531.33333333333326</v>
          </cell>
        </row>
        <row r="975">
          <cell r="A975">
            <v>37813226</v>
          </cell>
          <cell r="B975">
            <v>516</v>
          </cell>
        </row>
        <row r="976">
          <cell r="A976">
            <v>37810171</v>
          </cell>
          <cell r="B976">
            <v>136</v>
          </cell>
        </row>
        <row r="977">
          <cell r="A977">
            <v>37810227</v>
          </cell>
          <cell r="B977">
            <v>48.333333333333329</v>
          </cell>
        </row>
        <row r="978">
          <cell r="A978">
            <v>36142140</v>
          </cell>
          <cell r="B978">
            <v>299</v>
          </cell>
        </row>
        <row r="979">
          <cell r="A979">
            <v>42064813</v>
          </cell>
          <cell r="B979">
            <v>324</v>
          </cell>
        </row>
        <row r="980">
          <cell r="A980">
            <v>37812670</v>
          </cell>
          <cell r="B980">
            <v>187</v>
          </cell>
        </row>
        <row r="981">
          <cell r="A981">
            <v>37906399</v>
          </cell>
          <cell r="B981">
            <v>57.666666666666664</v>
          </cell>
        </row>
        <row r="982">
          <cell r="A982">
            <v>37813293</v>
          </cell>
          <cell r="B982">
            <v>186.33333333333331</v>
          </cell>
        </row>
        <row r="983">
          <cell r="A983">
            <v>37812700</v>
          </cell>
          <cell r="B983">
            <v>210</v>
          </cell>
        </row>
        <row r="984">
          <cell r="A984">
            <v>37811118</v>
          </cell>
          <cell r="B984">
            <v>213.33333333333331</v>
          </cell>
        </row>
        <row r="985">
          <cell r="A985">
            <v>710114567</v>
          </cell>
          <cell r="B985">
            <v>46.666666666666664</v>
          </cell>
        </row>
        <row r="986">
          <cell r="A986">
            <v>710060327</v>
          </cell>
          <cell r="B986">
            <v>19.333333333333332</v>
          </cell>
        </row>
        <row r="987">
          <cell r="A987">
            <v>37813072</v>
          </cell>
          <cell r="B987">
            <v>290.66666666666663</v>
          </cell>
        </row>
        <row r="988">
          <cell r="A988">
            <v>37910761</v>
          </cell>
          <cell r="B988">
            <v>18.333333333333332</v>
          </cell>
        </row>
        <row r="989">
          <cell r="A989">
            <v>37814508</v>
          </cell>
          <cell r="B989">
            <v>307.66666666666663</v>
          </cell>
        </row>
        <row r="990">
          <cell r="A990">
            <v>710060351</v>
          </cell>
          <cell r="B990">
            <v>56.666666666666664</v>
          </cell>
        </row>
        <row r="991">
          <cell r="A991">
            <v>42388244</v>
          </cell>
          <cell r="B991">
            <v>187</v>
          </cell>
        </row>
        <row r="992">
          <cell r="A992">
            <v>37900978</v>
          </cell>
          <cell r="B992">
            <v>74</v>
          </cell>
        </row>
        <row r="993">
          <cell r="A993">
            <v>42221897</v>
          </cell>
          <cell r="B993">
            <v>59.333333333333329</v>
          </cell>
        </row>
        <row r="994">
          <cell r="A994">
            <v>710050755</v>
          </cell>
          <cell r="B994">
            <v>51.333333333333329</v>
          </cell>
        </row>
        <row r="995">
          <cell r="A995">
            <v>37813196</v>
          </cell>
          <cell r="B995">
            <v>154</v>
          </cell>
        </row>
        <row r="996">
          <cell r="A996">
            <v>37813048</v>
          </cell>
          <cell r="B996">
            <v>217.33333333333331</v>
          </cell>
        </row>
        <row r="997">
          <cell r="A997">
            <v>37910418</v>
          </cell>
          <cell r="B997">
            <v>55.333333333333329</v>
          </cell>
        </row>
        <row r="998">
          <cell r="A998">
            <v>37813331</v>
          </cell>
          <cell r="B998">
            <v>62.666666666666664</v>
          </cell>
        </row>
        <row r="999">
          <cell r="A999">
            <v>710060394</v>
          </cell>
          <cell r="B999">
            <v>34</v>
          </cell>
        </row>
        <row r="1000">
          <cell r="A1000">
            <v>37810910</v>
          </cell>
          <cell r="B1000">
            <v>512</v>
          </cell>
        </row>
        <row r="1001">
          <cell r="A1001">
            <v>37812742</v>
          </cell>
          <cell r="B1001">
            <v>100.66666666666666</v>
          </cell>
        </row>
        <row r="1002">
          <cell r="A1002">
            <v>37810928</v>
          </cell>
          <cell r="B1002">
            <v>266.66666666666663</v>
          </cell>
        </row>
        <row r="1003">
          <cell r="A1003">
            <v>37813030</v>
          </cell>
          <cell r="B1003">
            <v>260</v>
          </cell>
        </row>
        <row r="1004">
          <cell r="A1004">
            <v>37813382</v>
          </cell>
          <cell r="B1004">
            <v>167.33333333333331</v>
          </cell>
        </row>
        <row r="1005">
          <cell r="A1005">
            <v>710060416</v>
          </cell>
          <cell r="B1005">
            <v>50.666666666666657</v>
          </cell>
        </row>
        <row r="1006">
          <cell r="A1006">
            <v>37812998</v>
          </cell>
          <cell r="B1006">
            <v>176.66666666666666</v>
          </cell>
        </row>
        <row r="1007">
          <cell r="A1007">
            <v>37813269</v>
          </cell>
          <cell r="B1007">
            <v>215.66666666666663</v>
          </cell>
        </row>
        <row r="1008">
          <cell r="A1008">
            <v>42064872</v>
          </cell>
          <cell r="B1008">
            <v>392.33333333333331</v>
          </cell>
        </row>
        <row r="1009">
          <cell r="A1009">
            <v>37813021</v>
          </cell>
          <cell r="B1009">
            <v>162.33333333333331</v>
          </cell>
        </row>
        <row r="1010">
          <cell r="A1010">
            <v>37810944</v>
          </cell>
          <cell r="B1010">
            <v>463.66666666666663</v>
          </cell>
        </row>
        <row r="1011">
          <cell r="A1011">
            <v>37813366</v>
          </cell>
          <cell r="B1011">
            <v>220.33333333333331</v>
          </cell>
        </row>
        <row r="1012">
          <cell r="A1012">
            <v>624128</v>
          </cell>
          <cell r="B1012">
            <v>603.66666666666663</v>
          </cell>
        </row>
        <row r="1013">
          <cell r="A1013">
            <v>37810880</v>
          </cell>
          <cell r="B1013">
            <v>380</v>
          </cell>
        </row>
        <row r="1014">
          <cell r="A1014">
            <v>37812891</v>
          </cell>
          <cell r="B1014">
            <v>490.66666666666663</v>
          </cell>
        </row>
        <row r="1015">
          <cell r="A1015">
            <v>37812904</v>
          </cell>
          <cell r="B1015">
            <v>461.33333333333331</v>
          </cell>
        </row>
        <row r="1016">
          <cell r="A1016">
            <v>37812980</v>
          </cell>
          <cell r="B1016">
            <v>305.33333333333331</v>
          </cell>
        </row>
        <row r="1017">
          <cell r="A1017">
            <v>37813013</v>
          </cell>
          <cell r="B1017">
            <v>897.66666666666652</v>
          </cell>
        </row>
        <row r="1018">
          <cell r="A1018">
            <v>37813277</v>
          </cell>
          <cell r="B1018">
            <v>344</v>
          </cell>
        </row>
        <row r="1019">
          <cell r="A1019">
            <v>37815091</v>
          </cell>
          <cell r="B1019">
            <v>546.66666666666663</v>
          </cell>
        </row>
        <row r="1020">
          <cell r="A1020">
            <v>37810898</v>
          </cell>
          <cell r="B1020">
            <v>506.33333333333326</v>
          </cell>
        </row>
        <row r="1021">
          <cell r="A1021">
            <v>37810901</v>
          </cell>
          <cell r="B1021">
            <v>539.33333333333326</v>
          </cell>
        </row>
        <row r="1022">
          <cell r="A1022">
            <v>37811762</v>
          </cell>
          <cell r="B1022">
            <v>172.66666666666666</v>
          </cell>
        </row>
        <row r="1023">
          <cell r="A1023">
            <v>37811789</v>
          </cell>
          <cell r="B1023">
            <v>146</v>
          </cell>
        </row>
        <row r="1024">
          <cell r="A1024">
            <v>37812882</v>
          </cell>
          <cell r="B1024">
            <v>206.33333333333331</v>
          </cell>
        </row>
        <row r="1025">
          <cell r="A1025">
            <v>37813064</v>
          </cell>
          <cell r="B1025">
            <v>487.66666666666663</v>
          </cell>
        </row>
        <row r="1026">
          <cell r="A1026">
            <v>35677813</v>
          </cell>
          <cell r="B1026">
            <v>269</v>
          </cell>
        </row>
        <row r="1027">
          <cell r="A1027">
            <v>17067391</v>
          </cell>
          <cell r="B1027">
            <v>734.66666666666663</v>
          </cell>
        </row>
        <row r="1028">
          <cell r="A1028">
            <v>35677686</v>
          </cell>
          <cell r="B1028">
            <v>564.66666666666663</v>
          </cell>
        </row>
        <row r="1029">
          <cell r="A1029">
            <v>35677708</v>
          </cell>
          <cell r="B1029">
            <v>563.33333333333326</v>
          </cell>
        </row>
        <row r="1030">
          <cell r="A1030">
            <v>35677732</v>
          </cell>
          <cell r="B1030">
            <v>329</v>
          </cell>
        </row>
        <row r="1031">
          <cell r="A1031">
            <v>35677759</v>
          </cell>
          <cell r="B1031">
            <v>416.66666666666663</v>
          </cell>
        </row>
        <row r="1032">
          <cell r="A1032">
            <v>35677767</v>
          </cell>
          <cell r="B1032">
            <v>423.33333333333326</v>
          </cell>
        </row>
        <row r="1033">
          <cell r="A1033">
            <v>35677775</v>
          </cell>
          <cell r="B1033">
            <v>445.33333333333331</v>
          </cell>
        </row>
        <row r="1034">
          <cell r="A1034">
            <v>35677783</v>
          </cell>
          <cell r="B1034">
            <v>814.99999999999989</v>
          </cell>
        </row>
        <row r="1035">
          <cell r="A1035">
            <v>35677741</v>
          </cell>
          <cell r="B1035">
            <v>313.33333333333331</v>
          </cell>
        </row>
        <row r="1036">
          <cell r="A1036">
            <v>52439666</v>
          </cell>
          <cell r="B1036">
            <v>218.33333333333331</v>
          </cell>
        </row>
        <row r="1037">
          <cell r="A1037">
            <v>51786249</v>
          </cell>
          <cell r="B1037">
            <v>327</v>
          </cell>
        </row>
        <row r="1038">
          <cell r="A1038">
            <v>35677716</v>
          </cell>
          <cell r="B1038">
            <v>464.66666666666663</v>
          </cell>
        </row>
        <row r="1039">
          <cell r="A1039">
            <v>35677805</v>
          </cell>
          <cell r="B1039">
            <v>234.33333333333331</v>
          </cell>
        </row>
        <row r="1040">
          <cell r="A1040">
            <v>37957872</v>
          </cell>
          <cell r="B1040">
            <v>22</v>
          </cell>
        </row>
        <row r="1041">
          <cell r="A1041">
            <v>42191211</v>
          </cell>
          <cell r="B1041">
            <v>8.6666666666666661</v>
          </cell>
        </row>
        <row r="1042">
          <cell r="A1042">
            <v>35677821</v>
          </cell>
          <cell r="B1042">
            <v>133</v>
          </cell>
        </row>
        <row r="1043">
          <cell r="A1043">
            <v>35677830</v>
          </cell>
          <cell r="B1043">
            <v>140.33333333333331</v>
          </cell>
        </row>
        <row r="1044">
          <cell r="A1044">
            <v>710058306</v>
          </cell>
          <cell r="B1044">
            <v>7.3333333333333321</v>
          </cell>
        </row>
        <row r="1045">
          <cell r="A1045">
            <v>37998196</v>
          </cell>
          <cell r="B1045">
            <v>23</v>
          </cell>
        </row>
        <row r="1046">
          <cell r="A1046">
            <v>42192609</v>
          </cell>
          <cell r="B1046">
            <v>35.333333333333329</v>
          </cell>
        </row>
        <row r="1047">
          <cell r="A1047">
            <v>37893009</v>
          </cell>
          <cell r="B1047">
            <v>29.666666666666664</v>
          </cell>
        </row>
        <row r="1048">
          <cell r="A1048">
            <v>35677848</v>
          </cell>
          <cell r="B1048">
            <v>142.66666666666666</v>
          </cell>
        </row>
        <row r="1049">
          <cell r="A1049">
            <v>37892509</v>
          </cell>
          <cell r="B1049">
            <v>31.333333333333329</v>
          </cell>
        </row>
        <row r="1050">
          <cell r="A1050">
            <v>17067405</v>
          </cell>
          <cell r="B1050">
            <v>196.33333333333331</v>
          </cell>
        </row>
        <row r="1051">
          <cell r="A1051">
            <v>35677856</v>
          </cell>
          <cell r="B1051">
            <v>330</v>
          </cell>
        </row>
        <row r="1052">
          <cell r="A1052">
            <v>37889524</v>
          </cell>
          <cell r="B1052">
            <v>58.666666666666664</v>
          </cell>
        </row>
        <row r="1053">
          <cell r="A1053">
            <v>45018332</v>
          </cell>
          <cell r="B1053">
            <v>17.666666666666664</v>
          </cell>
        </row>
        <row r="1054">
          <cell r="A1054">
            <v>37891839</v>
          </cell>
          <cell r="B1054">
            <v>55.666666666666657</v>
          </cell>
        </row>
        <row r="1055">
          <cell r="A1055">
            <v>37831054</v>
          </cell>
          <cell r="B1055">
            <v>95</v>
          </cell>
        </row>
        <row r="1056">
          <cell r="A1056">
            <v>35991496</v>
          </cell>
          <cell r="B1056">
            <v>479.66666666666663</v>
          </cell>
        </row>
        <row r="1057">
          <cell r="A1057">
            <v>35991488</v>
          </cell>
          <cell r="B1057">
            <v>209.33333333333331</v>
          </cell>
        </row>
        <row r="1058">
          <cell r="A1058">
            <v>37831062</v>
          </cell>
          <cell r="B1058">
            <v>13.666666666666666</v>
          </cell>
        </row>
        <row r="1059">
          <cell r="A1059">
            <v>37831071</v>
          </cell>
          <cell r="B1059">
            <v>98.333333333333329</v>
          </cell>
        </row>
        <row r="1060">
          <cell r="A1060">
            <v>37831127</v>
          </cell>
          <cell r="B1060">
            <v>183.33333333333331</v>
          </cell>
        </row>
        <row r="1061">
          <cell r="A1061">
            <v>710046880</v>
          </cell>
          <cell r="B1061">
            <v>15.999999999999998</v>
          </cell>
        </row>
        <row r="1062">
          <cell r="A1062">
            <v>37828347</v>
          </cell>
          <cell r="B1062">
            <v>156.33333333333331</v>
          </cell>
        </row>
        <row r="1063">
          <cell r="A1063">
            <v>37828452</v>
          </cell>
          <cell r="B1063">
            <v>255.33333333333331</v>
          </cell>
        </row>
        <row r="1064">
          <cell r="A1064">
            <v>37828533</v>
          </cell>
          <cell r="B1064">
            <v>836.33333333333326</v>
          </cell>
        </row>
        <row r="1065">
          <cell r="A1065">
            <v>45016089</v>
          </cell>
          <cell r="B1065">
            <v>525.33333333333326</v>
          </cell>
        </row>
        <row r="1066">
          <cell r="A1066">
            <v>37828541</v>
          </cell>
          <cell r="B1066">
            <v>362.33333333333331</v>
          </cell>
        </row>
        <row r="1067">
          <cell r="A1067">
            <v>42001838</v>
          </cell>
          <cell r="B1067">
            <v>18.333333333333332</v>
          </cell>
        </row>
        <row r="1068">
          <cell r="A1068">
            <v>37828355</v>
          </cell>
          <cell r="B1068">
            <v>202</v>
          </cell>
        </row>
        <row r="1069">
          <cell r="A1069">
            <v>710058268</v>
          </cell>
          <cell r="B1069">
            <v>23</v>
          </cell>
        </row>
        <row r="1070">
          <cell r="A1070">
            <v>710058284</v>
          </cell>
          <cell r="B1070">
            <v>39</v>
          </cell>
        </row>
        <row r="1071">
          <cell r="A1071">
            <v>37828479</v>
          </cell>
          <cell r="B1071">
            <v>121.33333333333333</v>
          </cell>
        </row>
        <row r="1072">
          <cell r="A1072">
            <v>37828410</v>
          </cell>
          <cell r="B1072">
            <v>247.99999999999997</v>
          </cell>
        </row>
        <row r="1073">
          <cell r="A1073">
            <v>37828363</v>
          </cell>
          <cell r="B1073">
            <v>236.33333333333331</v>
          </cell>
        </row>
        <row r="1074">
          <cell r="A1074">
            <v>37828428</v>
          </cell>
          <cell r="B1074">
            <v>236</v>
          </cell>
        </row>
        <row r="1075">
          <cell r="A1075">
            <v>37828495</v>
          </cell>
          <cell r="B1075">
            <v>196.66666666666666</v>
          </cell>
        </row>
        <row r="1076">
          <cell r="A1076">
            <v>37828461</v>
          </cell>
          <cell r="B1076">
            <v>162</v>
          </cell>
        </row>
        <row r="1077">
          <cell r="A1077">
            <v>37828371</v>
          </cell>
          <cell r="B1077">
            <v>145.33333333333331</v>
          </cell>
        </row>
        <row r="1078">
          <cell r="A1078">
            <v>37828380</v>
          </cell>
          <cell r="B1078">
            <v>208</v>
          </cell>
        </row>
        <row r="1079">
          <cell r="A1079">
            <v>37828401</v>
          </cell>
          <cell r="B1079">
            <v>370</v>
          </cell>
        </row>
        <row r="1080">
          <cell r="A1080">
            <v>37828487</v>
          </cell>
          <cell r="B1080">
            <v>142</v>
          </cell>
        </row>
        <row r="1081">
          <cell r="A1081">
            <v>35997621</v>
          </cell>
          <cell r="B1081">
            <v>409.99999999999994</v>
          </cell>
        </row>
        <row r="1082">
          <cell r="A1082">
            <v>37831259</v>
          </cell>
          <cell r="B1082">
            <v>329</v>
          </cell>
        </row>
        <row r="1083">
          <cell r="A1083">
            <v>37831275</v>
          </cell>
          <cell r="B1083">
            <v>377.33333333333331</v>
          </cell>
        </row>
        <row r="1084">
          <cell r="A1084">
            <v>42302498</v>
          </cell>
          <cell r="B1084">
            <v>184.33333333333331</v>
          </cell>
        </row>
        <row r="1085">
          <cell r="A1085">
            <v>37831356</v>
          </cell>
          <cell r="B1085">
            <v>69</v>
          </cell>
        </row>
        <row r="1086">
          <cell r="A1086">
            <v>37831283</v>
          </cell>
          <cell r="B1086">
            <v>402</v>
          </cell>
        </row>
        <row r="1087">
          <cell r="A1087">
            <v>37831291</v>
          </cell>
          <cell r="B1087">
            <v>191.66666666666666</v>
          </cell>
        </row>
        <row r="1088">
          <cell r="A1088">
            <v>37831305</v>
          </cell>
          <cell r="B1088">
            <v>233</v>
          </cell>
        </row>
        <row r="1089">
          <cell r="A1089">
            <v>710058900</v>
          </cell>
          <cell r="B1089">
            <v>12</v>
          </cell>
        </row>
        <row r="1090">
          <cell r="A1090">
            <v>37831313</v>
          </cell>
          <cell r="B1090">
            <v>63.333333333333329</v>
          </cell>
        </row>
        <row r="1091">
          <cell r="A1091">
            <v>37831321</v>
          </cell>
          <cell r="B1091">
            <v>174</v>
          </cell>
        </row>
        <row r="1092">
          <cell r="A1092">
            <v>37833715</v>
          </cell>
          <cell r="B1092">
            <v>221.33333333333331</v>
          </cell>
        </row>
        <row r="1093">
          <cell r="A1093">
            <v>37888722</v>
          </cell>
          <cell r="B1093">
            <v>58.333333333333329</v>
          </cell>
        </row>
        <row r="1094">
          <cell r="A1094">
            <v>710060157</v>
          </cell>
          <cell r="B1094">
            <v>23.333333333333329</v>
          </cell>
        </row>
        <row r="1095">
          <cell r="A1095">
            <v>42002028</v>
          </cell>
          <cell r="B1095">
            <v>184.33333333333331</v>
          </cell>
        </row>
        <row r="1096">
          <cell r="A1096">
            <v>37888757</v>
          </cell>
          <cell r="B1096">
            <v>140.33333333333331</v>
          </cell>
        </row>
        <row r="1097">
          <cell r="A1097">
            <v>37833707</v>
          </cell>
          <cell r="B1097">
            <v>158</v>
          </cell>
        </row>
        <row r="1098">
          <cell r="A1098">
            <v>42195861</v>
          </cell>
          <cell r="B1098">
            <v>27.333333333333329</v>
          </cell>
        </row>
        <row r="1099">
          <cell r="A1099">
            <v>37830813</v>
          </cell>
          <cell r="B1099">
            <v>393.33333333333331</v>
          </cell>
        </row>
        <row r="1100">
          <cell r="A1100">
            <v>37833758</v>
          </cell>
          <cell r="B1100">
            <v>435.66666666666663</v>
          </cell>
        </row>
        <row r="1101">
          <cell r="A1101">
            <v>710060190</v>
          </cell>
          <cell r="B1101">
            <v>34.666666666666664</v>
          </cell>
        </row>
        <row r="1102">
          <cell r="A1102">
            <v>37888536</v>
          </cell>
          <cell r="B1102">
            <v>135</v>
          </cell>
        </row>
        <row r="1103">
          <cell r="A1103">
            <v>37833898</v>
          </cell>
          <cell r="B1103">
            <v>139.66666666666666</v>
          </cell>
        </row>
        <row r="1104">
          <cell r="A1104">
            <v>37891723</v>
          </cell>
          <cell r="B1104">
            <v>23.666666666666664</v>
          </cell>
        </row>
        <row r="1105">
          <cell r="A1105">
            <v>710058861</v>
          </cell>
          <cell r="B1105">
            <v>36.333333333333329</v>
          </cell>
        </row>
        <row r="1106">
          <cell r="A1106">
            <v>710130353</v>
          </cell>
          <cell r="B1106">
            <v>23.666666666666664</v>
          </cell>
        </row>
        <row r="1107">
          <cell r="A1107">
            <v>710058802</v>
          </cell>
          <cell r="B1107">
            <v>11</v>
          </cell>
        </row>
        <row r="1108">
          <cell r="A1108">
            <v>710058810</v>
          </cell>
          <cell r="B1108">
            <v>60.333333333333329</v>
          </cell>
        </row>
        <row r="1109">
          <cell r="A1109">
            <v>710102686</v>
          </cell>
          <cell r="B1109">
            <v>24</v>
          </cell>
        </row>
        <row r="1110">
          <cell r="A1110">
            <v>37888480</v>
          </cell>
          <cell r="B1110">
            <v>279.33333333333331</v>
          </cell>
        </row>
        <row r="1111">
          <cell r="A1111">
            <v>710058845</v>
          </cell>
          <cell r="B1111">
            <v>12.333333333333332</v>
          </cell>
        </row>
        <row r="1112">
          <cell r="A1112">
            <v>37828843</v>
          </cell>
          <cell r="B1112">
            <v>162.66666666666666</v>
          </cell>
        </row>
        <row r="1113">
          <cell r="A1113">
            <v>37828860</v>
          </cell>
          <cell r="B1113">
            <v>370.33333333333331</v>
          </cell>
        </row>
        <row r="1114">
          <cell r="A1114">
            <v>37828851</v>
          </cell>
          <cell r="B1114">
            <v>307.66666666666663</v>
          </cell>
        </row>
        <row r="1115">
          <cell r="A1115">
            <v>37828878</v>
          </cell>
          <cell r="B1115">
            <v>567.33333333333326</v>
          </cell>
        </row>
        <row r="1116">
          <cell r="A1116">
            <v>710058870</v>
          </cell>
          <cell r="B1116">
            <v>25.333333333333332</v>
          </cell>
        </row>
        <row r="1117">
          <cell r="A1117">
            <v>37828886</v>
          </cell>
          <cell r="B1117">
            <v>226.99999999999997</v>
          </cell>
        </row>
        <row r="1118">
          <cell r="A1118">
            <v>710058896</v>
          </cell>
          <cell r="B1118">
            <v>19</v>
          </cell>
        </row>
        <row r="1119">
          <cell r="A1119">
            <v>37832867</v>
          </cell>
          <cell r="B1119">
            <v>197.66666666666666</v>
          </cell>
        </row>
        <row r="1120">
          <cell r="A1120">
            <v>37833961</v>
          </cell>
          <cell r="B1120">
            <v>428.33333333333326</v>
          </cell>
        </row>
        <row r="1121">
          <cell r="A1121">
            <v>37833995</v>
          </cell>
          <cell r="B1121">
            <v>568.33333333333326</v>
          </cell>
        </row>
        <row r="1122">
          <cell r="A1122">
            <v>37833987</v>
          </cell>
          <cell r="B1122">
            <v>458.99999999999994</v>
          </cell>
        </row>
        <row r="1123">
          <cell r="A1123">
            <v>35991593</v>
          </cell>
          <cell r="B1123">
            <v>618</v>
          </cell>
        </row>
        <row r="1124">
          <cell r="A1124">
            <v>37898086</v>
          </cell>
          <cell r="B1124">
            <v>68.666666666666657</v>
          </cell>
        </row>
        <row r="1125">
          <cell r="A1125">
            <v>37888404</v>
          </cell>
          <cell r="B1125">
            <v>148.33333333333331</v>
          </cell>
        </row>
        <row r="1126">
          <cell r="A1126">
            <v>710058934</v>
          </cell>
          <cell r="B1126">
            <v>45.333333333333329</v>
          </cell>
        </row>
        <row r="1127">
          <cell r="A1127">
            <v>710058942</v>
          </cell>
          <cell r="B1127">
            <v>24</v>
          </cell>
        </row>
        <row r="1128">
          <cell r="A1128">
            <v>710058950</v>
          </cell>
          <cell r="B1128">
            <v>22</v>
          </cell>
        </row>
        <row r="1129">
          <cell r="A1129">
            <v>37833251</v>
          </cell>
          <cell r="B1129">
            <v>212.99999999999997</v>
          </cell>
        </row>
        <row r="1130">
          <cell r="A1130">
            <v>710058993</v>
          </cell>
          <cell r="B1130">
            <v>32.333333333333329</v>
          </cell>
        </row>
        <row r="1131">
          <cell r="A1131">
            <v>710059000</v>
          </cell>
          <cell r="B1131">
            <v>39.333333333333329</v>
          </cell>
        </row>
        <row r="1132">
          <cell r="A1132">
            <v>710059019</v>
          </cell>
          <cell r="B1132">
            <v>25.666666666666664</v>
          </cell>
        </row>
        <row r="1133">
          <cell r="A1133">
            <v>710059027</v>
          </cell>
          <cell r="B1133">
            <v>81.333333333333329</v>
          </cell>
        </row>
        <row r="1134">
          <cell r="A1134">
            <v>710059043</v>
          </cell>
          <cell r="B1134">
            <v>35.666666666666664</v>
          </cell>
        </row>
        <row r="1135">
          <cell r="A1135">
            <v>710059051</v>
          </cell>
          <cell r="B1135">
            <v>16</v>
          </cell>
        </row>
        <row r="1136">
          <cell r="A1136">
            <v>710156545</v>
          </cell>
          <cell r="B1136">
            <v>32.333333333333329</v>
          </cell>
        </row>
        <row r="1137">
          <cell r="A1137">
            <v>710059086</v>
          </cell>
          <cell r="B1137">
            <v>43.333333333333329</v>
          </cell>
        </row>
        <row r="1138">
          <cell r="A1138">
            <v>710059108</v>
          </cell>
          <cell r="B1138">
            <v>8.3333333333333321</v>
          </cell>
        </row>
        <row r="1139">
          <cell r="A1139">
            <v>710048629</v>
          </cell>
          <cell r="B1139">
            <v>80</v>
          </cell>
        </row>
        <row r="1140">
          <cell r="A1140">
            <v>710058780</v>
          </cell>
          <cell r="B1140">
            <v>14</v>
          </cell>
        </row>
        <row r="1141">
          <cell r="A1141">
            <v>37831577</v>
          </cell>
          <cell r="B1141">
            <v>204.66666666666666</v>
          </cell>
        </row>
        <row r="1142">
          <cell r="A1142">
            <v>37831585</v>
          </cell>
          <cell r="B1142">
            <v>43.666666666666664</v>
          </cell>
        </row>
        <row r="1143">
          <cell r="A1143">
            <v>710059736</v>
          </cell>
          <cell r="B1143">
            <v>40</v>
          </cell>
        </row>
        <row r="1144">
          <cell r="A1144">
            <v>35991372</v>
          </cell>
          <cell r="B1144">
            <v>195</v>
          </cell>
        </row>
        <row r="1145">
          <cell r="A1145">
            <v>37831542</v>
          </cell>
          <cell r="B1145">
            <v>262</v>
          </cell>
        </row>
        <row r="1146">
          <cell r="A1146">
            <v>35991364</v>
          </cell>
          <cell r="B1146">
            <v>119.33333333333333</v>
          </cell>
        </row>
        <row r="1147">
          <cell r="A1147">
            <v>37831534</v>
          </cell>
          <cell r="B1147">
            <v>356.66666666666663</v>
          </cell>
        </row>
        <row r="1148">
          <cell r="A1148">
            <v>37831593</v>
          </cell>
          <cell r="B1148">
            <v>289.33333333333331</v>
          </cell>
        </row>
        <row r="1149">
          <cell r="A1149">
            <v>42012678</v>
          </cell>
          <cell r="B1149">
            <v>12.999999999999998</v>
          </cell>
        </row>
        <row r="1150">
          <cell r="A1150">
            <v>37831607</v>
          </cell>
          <cell r="B1150">
            <v>54.666666666666664</v>
          </cell>
        </row>
        <row r="1151">
          <cell r="A1151">
            <v>710059647</v>
          </cell>
          <cell r="B1151">
            <v>42.333333333333329</v>
          </cell>
        </row>
        <row r="1152">
          <cell r="A1152">
            <v>37888994</v>
          </cell>
          <cell r="B1152">
            <v>166.33333333333331</v>
          </cell>
        </row>
        <row r="1153">
          <cell r="A1153">
            <v>37833944</v>
          </cell>
          <cell r="B1153">
            <v>453.66666666666663</v>
          </cell>
        </row>
        <row r="1154">
          <cell r="A1154">
            <v>710063024</v>
          </cell>
          <cell r="B1154">
            <v>87</v>
          </cell>
        </row>
        <row r="1155">
          <cell r="A1155">
            <v>37888714</v>
          </cell>
          <cell r="B1155">
            <v>495.66666666666663</v>
          </cell>
        </row>
        <row r="1156">
          <cell r="A1156">
            <v>710063032</v>
          </cell>
          <cell r="B1156">
            <v>54.666666666666664</v>
          </cell>
        </row>
        <row r="1157">
          <cell r="A1157">
            <v>37833863</v>
          </cell>
          <cell r="B1157">
            <v>220.33333333333331</v>
          </cell>
        </row>
        <row r="1158">
          <cell r="A1158">
            <v>37888871</v>
          </cell>
          <cell r="B1158">
            <v>166</v>
          </cell>
        </row>
        <row r="1159">
          <cell r="A1159">
            <v>710063083</v>
          </cell>
          <cell r="B1159">
            <v>65.333333333333329</v>
          </cell>
        </row>
        <row r="1160">
          <cell r="A1160">
            <v>37888510</v>
          </cell>
          <cell r="B1160">
            <v>169.33333333333331</v>
          </cell>
        </row>
        <row r="1161">
          <cell r="A1161">
            <v>37833871</v>
          </cell>
          <cell r="B1161">
            <v>404.66666666666663</v>
          </cell>
        </row>
        <row r="1162">
          <cell r="A1162">
            <v>37833847</v>
          </cell>
          <cell r="B1162">
            <v>441</v>
          </cell>
        </row>
        <row r="1163">
          <cell r="A1163">
            <v>37833855</v>
          </cell>
          <cell r="B1163">
            <v>288</v>
          </cell>
        </row>
        <row r="1164">
          <cell r="A1164">
            <v>37888439</v>
          </cell>
          <cell r="B1164">
            <v>220.33333333333331</v>
          </cell>
        </row>
        <row r="1165">
          <cell r="A1165">
            <v>37833693</v>
          </cell>
          <cell r="B1165">
            <v>813</v>
          </cell>
        </row>
        <row r="1166">
          <cell r="A1166">
            <v>37833685</v>
          </cell>
          <cell r="B1166">
            <v>411.33333333333326</v>
          </cell>
        </row>
        <row r="1167">
          <cell r="A1167">
            <v>710170114</v>
          </cell>
          <cell r="B1167">
            <v>34</v>
          </cell>
        </row>
        <row r="1168">
          <cell r="A1168">
            <v>710059574</v>
          </cell>
          <cell r="B1168">
            <v>43.666666666666664</v>
          </cell>
        </row>
        <row r="1169">
          <cell r="A1169">
            <v>37831739</v>
          </cell>
          <cell r="B1169">
            <v>512.66666666666663</v>
          </cell>
        </row>
        <row r="1170">
          <cell r="A1170">
            <v>710059582</v>
          </cell>
          <cell r="B1170">
            <v>28.666666666666664</v>
          </cell>
        </row>
        <row r="1171">
          <cell r="A1171">
            <v>710059590</v>
          </cell>
          <cell r="B1171">
            <v>40.666666666666664</v>
          </cell>
        </row>
        <row r="1172">
          <cell r="A1172">
            <v>710059639</v>
          </cell>
          <cell r="B1172">
            <v>17.666666666666664</v>
          </cell>
        </row>
        <row r="1173">
          <cell r="A1173">
            <v>710059655</v>
          </cell>
          <cell r="B1173">
            <v>37.666666666666664</v>
          </cell>
        </row>
        <row r="1174">
          <cell r="A1174">
            <v>710059671</v>
          </cell>
          <cell r="B1174">
            <v>29.666666666666664</v>
          </cell>
        </row>
        <row r="1175">
          <cell r="A1175">
            <v>710059973</v>
          </cell>
          <cell r="B1175">
            <v>31</v>
          </cell>
        </row>
        <row r="1176">
          <cell r="A1176">
            <v>37831771</v>
          </cell>
          <cell r="B1176">
            <v>238.33333333333331</v>
          </cell>
        </row>
        <row r="1177">
          <cell r="A1177">
            <v>710059701</v>
          </cell>
          <cell r="B1177">
            <v>27.666666666666664</v>
          </cell>
        </row>
        <row r="1178">
          <cell r="A1178">
            <v>51491346</v>
          </cell>
          <cell r="B1178">
            <v>34.666666666666664</v>
          </cell>
        </row>
        <row r="1179">
          <cell r="A1179">
            <v>37888650</v>
          </cell>
          <cell r="B1179">
            <v>273.66666666666663</v>
          </cell>
        </row>
        <row r="1180">
          <cell r="A1180">
            <v>35991755</v>
          </cell>
          <cell r="B1180">
            <v>403.33333333333331</v>
          </cell>
        </row>
        <row r="1181">
          <cell r="A1181">
            <v>37888587</v>
          </cell>
          <cell r="B1181">
            <v>290</v>
          </cell>
        </row>
        <row r="1182">
          <cell r="A1182">
            <v>37888862</v>
          </cell>
          <cell r="B1182">
            <v>156</v>
          </cell>
        </row>
        <row r="1183">
          <cell r="A1183">
            <v>37831747</v>
          </cell>
          <cell r="B1183">
            <v>160.66666666666666</v>
          </cell>
        </row>
        <row r="1184">
          <cell r="A1184">
            <v>710059752</v>
          </cell>
          <cell r="B1184">
            <v>26.333333333333332</v>
          </cell>
        </row>
        <row r="1185">
          <cell r="A1185">
            <v>710059604</v>
          </cell>
          <cell r="B1185">
            <v>25.999999999999996</v>
          </cell>
        </row>
        <row r="1186">
          <cell r="A1186">
            <v>37888684</v>
          </cell>
          <cell r="B1186">
            <v>167</v>
          </cell>
        </row>
        <row r="1187">
          <cell r="A1187">
            <v>37888625</v>
          </cell>
          <cell r="B1187">
            <v>443.33333333333331</v>
          </cell>
        </row>
        <row r="1188">
          <cell r="A1188">
            <v>710059779</v>
          </cell>
          <cell r="B1188">
            <v>68.666666666666657</v>
          </cell>
        </row>
        <row r="1189">
          <cell r="A1189">
            <v>50431498</v>
          </cell>
          <cell r="B1189">
            <v>231.66666666666666</v>
          </cell>
        </row>
        <row r="1190">
          <cell r="A1190">
            <v>710059795</v>
          </cell>
          <cell r="B1190">
            <v>23</v>
          </cell>
        </row>
        <row r="1191">
          <cell r="A1191">
            <v>710059809</v>
          </cell>
          <cell r="B1191">
            <v>26.333333333333332</v>
          </cell>
        </row>
        <row r="1192">
          <cell r="A1192">
            <v>710059817</v>
          </cell>
          <cell r="B1192">
            <v>62.666666666666664</v>
          </cell>
        </row>
        <row r="1193">
          <cell r="A1193">
            <v>710059825</v>
          </cell>
          <cell r="B1193">
            <v>6</v>
          </cell>
        </row>
        <row r="1194">
          <cell r="A1194">
            <v>710059833</v>
          </cell>
          <cell r="B1194">
            <v>14.666666666666666</v>
          </cell>
        </row>
        <row r="1195">
          <cell r="A1195">
            <v>45025274</v>
          </cell>
          <cell r="B1195">
            <v>146.33333333333331</v>
          </cell>
        </row>
        <row r="1196">
          <cell r="A1196">
            <v>710059841</v>
          </cell>
          <cell r="B1196">
            <v>96.999999999999986</v>
          </cell>
        </row>
        <row r="1197">
          <cell r="A1197">
            <v>37888609</v>
          </cell>
          <cell r="B1197">
            <v>71</v>
          </cell>
        </row>
        <row r="1198">
          <cell r="A1198">
            <v>35991861</v>
          </cell>
          <cell r="B1198">
            <v>495.66666666666663</v>
          </cell>
        </row>
        <row r="1199">
          <cell r="A1199">
            <v>35991852</v>
          </cell>
          <cell r="B1199">
            <v>529.33333333333326</v>
          </cell>
        </row>
        <row r="1200">
          <cell r="A1200">
            <v>37828291</v>
          </cell>
          <cell r="B1200">
            <v>614.33333333333326</v>
          </cell>
        </row>
        <row r="1201">
          <cell r="A1201">
            <v>37828312</v>
          </cell>
          <cell r="B1201">
            <v>421.33333333333331</v>
          </cell>
        </row>
        <row r="1202">
          <cell r="A1202">
            <v>37950975</v>
          </cell>
          <cell r="B1202">
            <v>141.33333333333331</v>
          </cell>
        </row>
        <row r="1203">
          <cell r="A1203">
            <v>37831721</v>
          </cell>
          <cell r="B1203">
            <v>304.66666666666663</v>
          </cell>
        </row>
        <row r="1204">
          <cell r="A1204">
            <v>710059876</v>
          </cell>
          <cell r="B1204">
            <v>7.6666666666666661</v>
          </cell>
        </row>
        <row r="1205">
          <cell r="A1205">
            <v>710059868</v>
          </cell>
          <cell r="B1205">
            <v>22</v>
          </cell>
        </row>
        <row r="1206">
          <cell r="A1206">
            <v>710059949</v>
          </cell>
          <cell r="B1206">
            <v>97.666666666666657</v>
          </cell>
        </row>
        <row r="1207">
          <cell r="A1207">
            <v>710059914</v>
          </cell>
          <cell r="B1207">
            <v>32.333333333333329</v>
          </cell>
        </row>
        <row r="1208">
          <cell r="A1208">
            <v>710059922</v>
          </cell>
          <cell r="B1208">
            <v>39.333333333333329</v>
          </cell>
        </row>
        <row r="1209">
          <cell r="A1209">
            <v>710059930</v>
          </cell>
          <cell r="B1209">
            <v>32.333333333333329</v>
          </cell>
        </row>
        <row r="1210">
          <cell r="A1210">
            <v>710059957</v>
          </cell>
          <cell r="B1210">
            <v>27.666666666666664</v>
          </cell>
        </row>
        <row r="1211">
          <cell r="A1211">
            <v>37888820</v>
          </cell>
          <cell r="B1211">
            <v>156.66666666666666</v>
          </cell>
        </row>
        <row r="1212">
          <cell r="A1212">
            <v>37828304</v>
          </cell>
          <cell r="B1212">
            <v>315.66666666666663</v>
          </cell>
        </row>
        <row r="1213">
          <cell r="A1213">
            <v>710059965</v>
          </cell>
          <cell r="B1213">
            <v>55.666666666666664</v>
          </cell>
        </row>
        <row r="1214">
          <cell r="A1214">
            <v>710059981</v>
          </cell>
          <cell r="B1214">
            <v>18.333333333333332</v>
          </cell>
        </row>
        <row r="1215">
          <cell r="A1215">
            <v>710060009</v>
          </cell>
          <cell r="B1215">
            <v>42</v>
          </cell>
        </row>
        <row r="1216">
          <cell r="A1216">
            <v>37833812</v>
          </cell>
          <cell r="B1216">
            <v>116.66666666666666</v>
          </cell>
        </row>
        <row r="1217">
          <cell r="A1217">
            <v>37831801</v>
          </cell>
          <cell r="B1217">
            <v>257</v>
          </cell>
        </row>
        <row r="1218">
          <cell r="A1218">
            <v>37831810</v>
          </cell>
          <cell r="B1218">
            <v>183.33333333333331</v>
          </cell>
        </row>
        <row r="1219">
          <cell r="A1219">
            <v>37831828</v>
          </cell>
          <cell r="B1219">
            <v>195.33333333333331</v>
          </cell>
        </row>
        <row r="1220">
          <cell r="A1220">
            <v>37831623</v>
          </cell>
          <cell r="B1220">
            <v>14</v>
          </cell>
        </row>
        <row r="1221">
          <cell r="A1221">
            <v>710274220</v>
          </cell>
          <cell r="B1221">
            <v>6.6666666666666661</v>
          </cell>
        </row>
        <row r="1222">
          <cell r="A1222">
            <v>37831712</v>
          </cell>
          <cell r="B1222">
            <v>101.66666666666666</v>
          </cell>
        </row>
        <row r="1223">
          <cell r="A1223">
            <v>37831780</v>
          </cell>
          <cell r="B1223">
            <v>140.33333333333331</v>
          </cell>
        </row>
        <row r="1224">
          <cell r="A1224">
            <v>710226241</v>
          </cell>
          <cell r="B1224">
            <v>26.666666666666664</v>
          </cell>
        </row>
        <row r="1225">
          <cell r="A1225">
            <v>37889371</v>
          </cell>
          <cell r="B1225">
            <v>124.33333333333331</v>
          </cell>
        </row>
        <row r="1226">
          <cell r="A1226">
            <v>710060092</v>
          </cell>
          <cell r="B1226">
            <v>22.666666666666664</v>
          </cell>
        </row>
        <row r="1227">
          <cell r="A1227">
            <v>710060114</v>
          </cell>
          <cell r="B1227">
            <v>15.666666666666666</v>
          </cell>
        </row>
        <row r="1228">
          <cell r="A1228">
            <v>710060084</v>
          </cell>
          <cell r="B1228">
            <v>12.666666666666666</v>
          </cell>
        </row>
        <row r="1229">
          <cell r="A1229">
            <v>37831704</v>
          </cell>
          <cell r="B1229">
            <v>203.33333333333331</v>
          </cell>
        </row>
        <row r="1230">
          <cell r="A1230">
            <v>710156677</v>
          </cell>
          <cell r="B1230">
            <v>13.666666666666666</v>
          </cell>
        </row>
        <row r="1231">
          <cell r="A1231">
            <v>37831631</v>
          </cell>
          <cell r="B1231">
            <v>401.33333333333326</v>
          </cell>
        </row>
        <row r="1232">
          <cell r="A1232">
            <v>37831640</v>
          </cell>
          <cell r="B1232">
            <v>607</v>
          </cell>
        </row>
        <row r="1233">
          <cell r="A1233">
            <v>37888765</v>
          </cell>
          <cell r="B1233">
            <v>237.66666666666663</v>
          </cell>
        </row>
        <row r="1234">
          <cell r="A1234">
            <v>37831798</v>
          </cell>
          <cell r="B1234">
            <v>106.33333333333331</v>
          </cell>
        </row>
        <row r="1235">
          <cell r="A1235">
            <v>37833669</v>
          </cell>
          <cell r="B1235">
            <v>19.333333333333332</v>
          </cell>
        </row>
        <row r="1236">
          <cell r="A1236">
            <v>37888498</v>
          </cell>
          <cell r="B1236">
            <v>149</v>
          </cell>
        </row>
        <row r="1237">
          <cell r="A1237">
            <v>37888641</v>
          </cell>
          <cell r="B1237">
            <v>178</v>
          </cell>
        </row>
        <row r="1238">
          <cell r="A1238">
            <v>37833472</v>
          </cell>
          <cell r="B1238">
            <v>216.66666666666666</v>
          </cell>
        </row>
        <row r="1239">
          <cell r="A1239">
            <v>37889826</v>
          </cell>
          <cell r="B1239">
            <v>45.666666666666664</v>
          </cell>
        </row>
        <row r="1240">
          <cell r="A1240">
            <v>37896326</v>
          </cell>
          <cell r="B1240">
            <v>51.999999999999993</v>
          </cell>
        </row>
        <row r="1241">
          <cell r="A1241">
            <v>37833740</v>
          </cell>
          <cell r="B1241">
            <v>181.66666666666666</v>
          </cell>
        </row>
        <row r="1242">
          <cell r="A1242">
            <v>37831216</v>
          </cell>
          <cell r="B1242">
            <v>222.33333333333331</v>
          </cell>
        </row>
        <row r="1243">
          <cell r="A1243">
            <v>37897039</v>
          </cell>
          <cell r="B1243">
            <v>26</v>
          </cell>
        </row>
        <row r="1244">
          <cell r="A1244">
            <v>37888790</v>
          </cell>
          <cell r="B1244">
            <v>406.99999999999994</v>
          </cell>
        </row>
        <row r="1245">
          <cell r="A1245">
            <v>37831208</v>
          </cell>
          <cell r="B1245">
            <v>457.33333333333326</v>
          </cell>
        </row>
        <row r="1246">
          <cell r="A1246">
            <v>37831232</v>
          </cell>
          <cell r="B1246">
            <v>636.33333333333326</v>
          </cell>
        </row>
        <row r="1247">
          <cell r="A1247">
            <v>37888412</v>
          </cell>
          <cell r="B1247">
            <v>680.33333333333326</v>
          </cell>
        </row>
        <row r="1248">
          <cell r="A1248">
            <v>37888421</v>
          </cell>
          <cell r="B1248">
            <v>662.33333333333326</v>
          </cell>
        </row>
        <row r="1249">
          <cell r="A1249">
            <v>37888528</v>
          </cell>
          <cell r="B1249">
            <v>264.66666666666663</v>
          </cell>
        </row>
        <row r="1250">
          <cell r="A1250">
            <v>37888595</v>
          </cell>
          <cell r="B1250">
            <v>620.66666666666663</v>
          </cell>
        </row>
        <row r="1251">
          <cell r="A1251">
            <v>37833626</v>
          </cell>
          <cell r="B1251">
            <v>239.33333333333331</v>
          </cell>
        </row>
        <row r="1252">
          <cell r="A1252">
            <v>37888544</v>
          </cell>
          <cell r="B1252">
            <v>136</v>
          </cell>
        </row>
        <row r="1253">
          <cell r="A1253">
            <v>37831861</v>
          </cell>
          <cell r="B1253">
            <v>120</v>
          </cell>
        </row>
        <row r="1254">
          <cell r="A1254">
            <v>35650729</v>
          </cell>
          <cell r="B1254">
            <v>51.333333333333329</v>
          </cell>
        </row>
        <row r="1255">
          <cell r="A1255">
            <v>37888552</v>
          </cell>
          <cell r="B1255">
            <v>76.333333333333329</v>
          </cell>
        </row>
        <row r="1256">
          <cell r="A1256">
            <v>37831879</v>
          </cell>
          <cell r="B1256">
            <v>387.66666666666663</v>
          </cell>
        </row>
        <row r="1257">
          <cell r="A1257">
            <v>37888692</v>
          </cell>
          <cell r="B1257">
            <v>93</v>
          </cell>
        </row>
        <row r="1258">
          <cell r="A1258">
            <v>37888561</v>
          </cell>
          <cell r="B1258">
            <v>72.666666666666657</v>
          </cell>
        </row>
        <row r="1259">
          <cell r="A1259">
            <v>37831852</v>
          </cell>
          <cell r="B1259">
            <v>464.66666666666663</v>
          </cell>
        </row>
        <row r="1260">
          <cell r="A1260">
            <v>37833791</v>
          </cell>
          <cell r="B1260">
            <v>202.33333333333331</v>
          </cell>
        </row>
        <row r="1261">
          <cell r="A1261">
            <v>37831429</v>
          </cell>
          <cell r="B1261">
            <v>313.33333333333331</v>
          </cell>
        </row>
        <row r="1262">
          <cell r="A1262">
            <v>52547540</v>
          </cell>
          <cell r="B1262">
            <v>37.333333333333329</v>
          </cell>
        </row>
        <row r="1263">
          <cell r="A1263">
            <v>37831437</v>
          </cell>
          <cell r="B1263">
            <v>74.666666666666657</v>
          </cell>
        </row>
        <row r="1264">
          <cell r="A1264">
            <v>37831445</v>
          </cell>
          <cell r="B1264">
            <v>114.33333333333333</v>
          </cell>
        </row>
        <row r="1265">
          <cell r="A1265">
            <v>37831453</v>
          </cell>
          <cell r="B1265">
            <v>341</v>
          </cell>
        </row>
        <row r="1266">
          <cell r="A1266">
            <v>37831461</v>
          </cell>
          <cell r="B1266">
            <v>248.33333333333331</v>
          </cell>
        </row>
        <row r="1267">
          <cell r="A1267">
            <v>37831470</v>
          </cell>
          <cell r="B1267">
            <v>234.66666666666666</v>
          </cell>
        </row>
        <row r="1268">
          <cell r="A1268">
            <v>710060220</v>
          </cell>
          <cell r="B1268">
            <v>23.333333333333332</v>
          </cell>
        </row>
        <row r="1269">
          <cell r="A1269">
            <v>710060238</v>
          </cell>
          <cell r="B1269">
            <v>55</v>
          </cell>
        </row>
        <row r="1270">
          <cell r="A1270">
            <v>37956141</v>
          </cell>
          <cell r="B1270">
            <v>10.666666666666666</v>
          </cell>
        </row>
        <row r="1271">
          <cell r="A1271">
            <v>710132981</v>
          </cell>
          <cell r="B1271">
            <v>10.666666666666666</v>
          </cell>
        </row>
        <row r="1272">
          <cell r="A1272">
            <v>51284022</v>
          </cell>
          <cell r="B1272">
            <v>19.333333333333332</v>
          </cell>
        </row>
        <row r="1273">
          <cell r="A1273">
            <v>37831488</v>
          </cell>
          <cell r="B1273">
            <v>135</v>
          </cell>
        </row>
        <row r="1274">
          <cell r="A1274">
            <v>37831496</v>
          </cell>
          <cell r="B1274">
            <v>84</v>
          </cell>
        </row>
        <row r="1275">
          <cell r="A1275">
            <v>37831372</v>
          </cell>
          <cell r="B1275">
            <v>297</v>
          </cell>
        </row>
        <row r="1276">
          <cell r="A1276">
            <v>37831500</v>
          </cell>
          <cell r="B1276">
            <v>425.66666666666663</v>
          </cell>
        </row>
        <row r="1277">
          <cell r="A1277">
            <v>37831518</v>
          </cell>
          <cell r="B1277">
            <v>672.66666666666663</v>
          </cell>
        </row>
        <row r="1278">
          <cell r="A1278">
            <v>710060440</v>
          </cell>
          <cell r="B1278">
            <v>9.6666666666666661</v>
          </cell>
        </row>
        <row r="1279">
          <cell r="A1279">
            <v>37873539</v>
          </cell>
          <cell r="B1279">
            <v>777.33333333333326</v>
          </cell>
        </row>
        <row r="1280">
          <cell r="A1280">
            <v>37873971</v>
          </cell>
          <cell r="B1280">
            <v>280.66666666666663</v>
          </cell>
        </row>
        <row r="1281">
          <cell r="A1281">
            <v>37874021</v>
          </cell>
          <cell r="B1281">
            <v>679</v>
          </cell>
        </row>
        <row r="1282">
          <cell r="A1282">
            <v>37874012</v>
          </cell>
          <cell r="B1282">
            <v>553.33333333333326</v>
          </cell>
        </row>
        <row r="1283">
          <cell r="A1283">
            <v>37874004</v>
          </cell>
          <cell r="B1283">
            <v>204</v>
          </cell>
        </row>
        <row r="1284">
          <cell r="A1284">
            <v>37874039</v>
          </cell>
          <cell r="B1284">
            <v>605.33333333333326</v>
          </cell>
        </row>
        <row r="1285">
          <cell r="A1285">
            <v>710060475</v>
          </cell>
          <cell r="B1285">
            <v>20.666666666666664</v>
          </cell>
        </row>
        <row r="1286">
          <cell r="A1286">
            <v>710060483</v>
          </cell>
          <cell r="B1286">
            <v>22</v>
          </cell>
        </row>
        <row r="1287">
          <cell r="A1287">
            <v>710060505</v>
          </cell>
          <cell r="B1287">
            <v>43.333333333333329</v>
          </cell>
        </row>
        <row r="1288">
          <cell r="A1288">
            <v>710060513</v>
          </cell>
          <cell r="B1288">
            <v>23.666666666666664</v>
          </cell>
        </row>
        <row r="1289">
          <cell r="A1289">
            <v>37874454</v>
          </cell>
          <cell r="B1289">
            <v>322.33333333333331</v>
          </cell>
        </row>
        <row r="1290">
          <cell r="A1290">
            <v>710060521</v>
          </cell>
          <cell r="B1290">
            <v>47.666666666666664</v>
          </cell>
        </row>
        <row r="1291">
          <cell r="A1291">
            <v>710060530</v>
          </cell>
          <cell r="B1291">
            <v>22</v>
          </cell>
        </row>
        <row r="1292">
          <cell r="A1292">
            <v>710060548</v>
          </cell>
          <cell r="B1292">
            <v>12.333333333333332</v>
          </cell>
        </row>
        <row r="1293">
          <cell r="A1293">
            <v>37873946</v>
          </cell>
          <cell r="B1293">
            <v>13.333333333333332</v>
          </cell>
        </row>
        <row r="1294">
          <cell r="A1294">
            <v>37877461</v>
          </cell>
          <cell r="B1294">
            <v>188</v>
          </cell>
        </row>
        <row r="1295">
          <cell r="A1295">
            <v>710060556</v>
          </cell>
          <cell r="B1295">
            <v>17</v>
          </cell>
        </row>
        <row r="1296">
          <cell r="A1296">
            <v>710060564</v>
          </cell>
          <cell r="B1296">
            <v>13.666666666666666</v>
          </cell>
        </row>
        <row r="1297">
          <cell r="A1297">
            <v>710060572</v>
          </cell>
          <cell r="B1297">
            <v>54.333333333333329</v>
          </cell>
        </row>
        <row r="1298">
          <cell r="A1298">
            <v>710060580</v>
          </cell>
          <cell r="B1298">
            <v>19.333333333333332</v>
          </cell>
        </row>
        <row r="1299">
          <cell r="A1299">
            <v>37944452</v>
          </cell>
          <cell r="B1299">
            <v>29.333333333333329</v>
          </cell>
        </row>
        <row r="1300">
          <cell r="A1300">
            <v>710060610</v>
          </cell>
          <cell r="B1300">
            <v>19.666666666666664</v>
          </cell>
        </row>
        <row r="1301">
          <cell r="A1301">
            <v>710060629</v>
          </cell>
          <cell r="B1301">
            <v>23.333333333333332</v>
          </cell>
        </row>
        <row r="1302">
          <cell r="A1302">
            <v>37782487</v>
          </cell>
          <cell r="B1302">
            <v>121.33333333333333</v>
          </cell>
        </row>
        <row r="1303">
          <cell r="A1303">
            <v>37873962</v>
          </cell>
          <cell r="B1303">
            <v>251</v>
          </cell>
        </row>
        <row r="1304">
          <cell r="A1304">
            <v>710060653</v>
          </cell>
          <cell r="B1304">
            <v>36</v>
          </cell>
        </row>
        <row r="1305">
          <cell r="A1305">
            <v>710060661</v>
          </cell>
          <cell r="B1305">
            <v>18.666666666666664</v>
          </cell>
        </row>
        <row r="1306">
          <cell r="A1306">
            <v>710060670</v>
          </cell>
          <cell r="B1306">
            <v>91</v>
          </cell>
        </row>
        <row r="1307">
          <cell r="A1307">
            <v>710156499</v>
          </cell>
          <cell r="B1307">
            <v>10</v>
          </cell>
        </row>
        <row r="1308">
          <cell r="A1308">
            <v>710060688</v>
          </cell>
          <cell r="B1308">
            <v>5.6666666666666661</v>
          </cell>
        </row>
        <row r="1309">
          <cell r="A1309">
            <v>710060696</v>
          </cell>
          <cell r="B1309">
            <v>50</v>
          </cell>
        </row>
        <row r="1310">
          <cell r="A1310">
            <v>37873954</v>
          </cell>
          <cell r="B1310">
            <v>450.33333333333331</v>
          </cell>
        </row>
        <row r="1311">
          <cell r="A1311">
            <v>37873750</v>
          </cell>
          <cell r="B1311">
            <v>232</v>
          </cell>
        </row>
        <row r="1312">
          <cell r="A1312">
            <v>37942620</v>
          </cell>
          <cell r="B1312">
            <v>16.333333333333332</v>
          </cell>
        </row>
        <row r="1313">
          <cell r="A1313">
            <v>37877071</v>
          </cell>
          <cell r="B1313">
            <v>17.666666666666664</v>
          </cell>
        </row>
        <row r="1314">
          <cell r="A1314">
            <v>710060718</v>
          </cell>
          <cell r="B1314">
            <v>16.333333333333332</v>
          </cell>
        </row>
        <row r="1315">
          <cell r="A1315">
            <v>710060726</v>
          </cell>
          <cell r="B1315">
            <v>40.666666666666664</v>
          </cell>
        </row>
        <row r="1316">
          <cell r="A1316">
            <v>710060734</v>
          </cell>
          <cell r="B1316">
            <v>36.666666666666664</v>
          </cell>
        </row>
        <row r="1317">
          <cell r="A1317">
            <v>710060742</v>
          </cell>
          <cell r="B1317">
            <v>109.33333333333333</v>
          </cell>
        </row>
        <row r="1318">
          <cell r="A1318">
            <v>710060750</v>
          </cell>
          <cell r="B1318">
            <v>9.6666666666666661</v>
          </cell>
        </row>
        <row r="1319">
          <cell r="A1319">
            <v>37873938</v>
          </cell>
          <cell r="B1319">
            <v>429.33333333333326</v>
          </cell>
        </row>
        <row r="1320">
          <cell r="A1320">
            <v>710060777</v>
          </cell>
          <cell r="B1320">
            <v>4</v>
          </cell>
        </row>
        <row r="1321">
          <cell r="A1321">
            <v>37943642</v>
          </cell>
          <cell r="B1321">
            <v>33</v>
          </cell>
        </row>
        <row r="1322">
          <cell r="A1322">
            <v>37943006</v>
          </cell>
          <cell r="B1322">
            <v>21.333333333333332</v>
          </cell>
        </row>
        <row r="1323">
          <cell r="A1323">
            <v>37883658</v>
          </cell>
          <cell r="B1323">
            <v>22.333333333333332</v>
          </cell>
        </row>
        <row r="1324">
          <cell r="A1324">
            <v>710060831</v>
          </cell>
          <cell r="B1324">
            <v>32.666666666666664</v>
          </cell>
        </row>
        <row r="1325">
          <cell r="A1325">
            <v>710060858</v>
          </cell>
          <cell r="B1325">
            <v>22.333333333333332</v>
          </cell>
        </row>
        <row r="1326">
          <cell r="A1326">
            <v>710060866</v>
          </cell>
          <cell r="B1326">
            <v>32.333333333333329</v>
          </cell>
        </row>
        <row r="1327">
          <cell r="A1327">
            <v>710060815</v>
          </cell>
          <cell r="B1327">
            <v>31</v>
          </cell>
        </row>
        <row r="1328">
          <cell r="A1328">
            <v>710140495</v>
          </cell>
          <cell r="B1328">
            <v>7.6666666666666661</v>
          </cell>
        </row>
        <row r="1329">
          <cell r="A1329">
            <v>710160186</v>
          </cell>
          <cell r="B1329">
            <v>3.6666666666666665</v>
          </cell>
        </row>
        <row r="1330">
          <cell r="A1330">
            <v>37873989</v>
          </cell>
          <cell r="B1330">
            <v>498</v>
          </cell>
        </row>
        <row r="1331">
          <cell r="A1331">
            <v>37942603</v>
          </cell>
          <cell r="B1331">
            <v>18.333333333333332</v>
          </cell>
        </row>
        <row r="1332">
          <cell r="A1332">
            <v>710060912</v>
          </cell>
          <cell r="B1332">
            <v>57.666666666666657</v>
          </cell>
        </row>
        <row r="1333">
          <cell r="A1333">
            <v>37942611</v>
          </cell>
          <cell r="B1333">
            <v>9</v>
          </cell>
        </row>
        <row r="1334">
          <cell r="A1334">
            <v>35519151</v>
          </cell>
          <cell r="B1334">
            <v>564.66666666666663</v>
          </cell>
        </row>
        <row r="1335">
          <cell r="A1335">
            <v>35520078</v>
          </cell>
          <cell r="B1335">
            <v>590.33333333333326</v>
          </cell>
        </row>
        <row r="1336">
          <cell r="A1336">
            <v>37874098</v>
          </cell>
          <cell r="B1336">
            <v>487.99999999999994</v>
          </cell>
        </row>
        <row r="1337">
          <cell r="A1337">
            <v>37874101</v>
          </cell>
          <cell r="B1337">
            <v>219.99999999999997</v>
          </cell>
        </row>
        <row r="1338">
          <cell r="A1338">
            <v>37876732</v>
          </cell>
          <cell r="B1338">
            <v>345.66666666666663</v>
          </cell>
        </row>
        <row r="1339">
          <cell r="A1339">
            <v>37876741</v>
          </cell>
          <cell r="B1339">
            <v>296.66666666666663</v>
          </cell>
        </row>
        <row r="1340">
          <cell r="A1340">
            <v>37874071</v>
          </cell>
          <cell r="B1340">
            <v>727.66666666666663</v>
          </cell>
        </row>
        <row r="1341">
          <cell r="A1341">
            <v>37947966</v>
          </cell>
          <cell r="B1341">
            <v>65.666666666666657</v>
          </cell>
        </row>
        <row r="1342">
          <cell r="A1342">
            <v>37874080</v>
          </cell>
          <cell r="B1342">
            <v>188</v>
          </cell>
        </row>
        <row r="1343">
          <cell r="A1343">
            <v>37876970</v>
          </cell>
          <cell r="B1343">
            <v>113</v>
          </cell>
        </row>
        <row r="1344">
          <cell r="A1344">
            <v>36158933</v>
          </cell>
          <cell r="B1344">
            <v>219.66666666666666</v>
          </cell>
        </row>
        <row r="1345">
          <cell r="A1345">
            <v>710061137</v>
          </cell>
          <cell r="B1345">
            <v>5.333333333333333</v>
          </cell>
        </row>
        <row r="1346">
          <cell r="A1346">
            <v>710061145</v>
          </cell>
          <cell r="B1346">
            <v>8.6666666666666661</v>
          </cell>
        </row>
        <row r="1347">
          <cell r="A1347">
            <v>37941658</v>
          </cell>
          <cell r="B1347">
            <v>68</v>
          </cell>
        </row>
        <row r="1348">
          <cell r="A1348">
            <v>37940040</v>
          </cell>
          <cell r="B1348">
            <v>4.6666666666666661</v>
          </cell>
        </row>
        <row r="1349">
          <cell r="A1349">
            <v>37874390</v>
          </cell>
          <cell r="B1349">
            <v>137.33333333333331</v>
          </cell>
        </row>
        <row r="1350">
          <cell r="A1350">
            <v>710064470</v>
          </cell>
          <cell r="B1350">
            <v>10.666666666666666</v>
          </cell>
        </row>
        <row r="1351">
          <cell r="A1351">
            <v>37876562</v>
          </cell>
          <cell r="B1351">
            <v>82.666666666666657</v>
          </cell>
        </row>
        <row r="1352">
          <cell r="A1352">
            <v>37874381</v>
          </cell>
          <cell r="B1352">
            <v>125</v>
          </cell>
        </row>
        <row r="1353">
          <cell r="A1353">
            <v>37792059</v>
          </cell>
          <cell r="B1353">
            <v>109</v>
          </cell>
        </row>
        <row r="1354">
          <cell r="A1354">
            <v>710064586</v>
          </cell>
          <cell r="B1354">
            <v>9.6666666666666661</v>
          </cell>
        </row>
        <row r="1355">
          <cell r="A1355">
            <v>37876660</v>
          </cell>
          <cell r="B1355">
            <v>55.666666666666664</v>
          </cell>
        </row>
        <row r="1356">
          <cell r="A1356">
            <v>710061323</v>
          </cell>
          <cell r="B1356">
            <v>72.666666666666657</v>
          </cell>
        </row>
        <row r="1357">
          <cell r="A1357">
            <v>710061331</v>
          </cell>
          <cell r="B1357">
            <v>9.3333333333333321</v>
          </cell>
        </row>
        <row r="1358">
          <cell r="A1358">
            <v>42084164</v>
          </cell>
          <cell r="B1358">
            <v>189.66666666666666</v>
          </cell>
        </row>
        <row r="1359">
          <cell r="A1359">
            <v>36158895</v>
          </cell>
          <cell r="B1359">
            <v>372.33333333333331</v>
          </cell>
        </row>
        <row r="1360">
          <cell r="A1360">
            <v>42028990</v>
          </cell>
          <cell r="B1360">
            <v>133</v>
          </cell>
        </row>
        <row r="1361">
          <cell r="A1361">
            <v>37874349</v>
          </cell>
          <cell r="B1361">
            <v>140.66666666666666</v>
          </cell>
        </row>
        <row r="1362">
          <cell r="A1362">
            <v>36158968</v>
          </cell>
          <cell r="B1362">
            <v>644.33333333333326</v>
          </cell>
        </row>
        <row r="1363">
          <cell r="A1363">
            <v>36158976</v>
          </cell>
          <cell r="B1363">
            <v>500.33333333333331</v>
          </cell>
        </row>
        <row r="1364">
          <cell r="A1364">
            <v>37874268</v>
          </cell>
          <cell r="B1364">
            <v>534.33333333333326</v>
          </cell>
        </row>
        <row r="1365">
          <cell r="A1365">
            <v>37874209</v>
          </cell>
          <cell r="B1365">
            <v>332.66666666666663</v>
          </cell>
        </row>
        <row r="1366">
          <cell r="A1366">
            <v>36158917</v>
          </cell>
          <cell r="B1366">
            <v>866</v>
          </cell>
        </row>
        <row r="1367">
          <cell r="A1367">
            <v>36158984</v>
          </cell>
          <cell r="B1367">
            <v>439</v>
          </cell>
        </row>
        <row r="1368">
          <cell r="A1368">
            <v>710062206</v>
          </cell>
          <cell r="B1368">
            <v>26.666666666666664</v>
          </cell>
        </row>
        <row r="1369">
          <cell r="A1369">
            <v>710263465</v>
          </cell>
          <cell r="B1369">
            <v>19.333333333333332</v>
          </cell>
        </row>
        <row r="1370">
          <cell r="A1370">
            <v>710062222</v>
          </cell>
          <cell r="B1370">
            <v>545.66666666666663</v>
          </cell>
        </row>
        <row r="1371">
          <cell r="A1371">
            <v>37874357</v>
          </cell>
          <cell r="B1371">
            <v>652.66666666666663</v>
          </cell>
        </row>
        <row r="1372">
          <cell r="A1372">
            <v>37874187</v>
          </cell>
          <cell r="B1372">
            <v>460.33333333333331</v>
          </cell>
        </row>
        <row r="1373">
          <cell r="A1373">
            <v>37792041</v>
          </cell>
          <cell r="B1373">
            <v>436.99999999999994</v>
          </cell>
        </row>
        <row r="1374">
          <cell r="A1374">
            <v>37874233</v>
          </cell>
          <cell r="B1374">
            <v>365.33333333333331</v>
          </cell>
        </row>
        <row r="1375">
          <cell r="A1375">
            <v>42232228</v>
          </cell>
          <cell r="B1375">
            <v>301.33333333333331</v>
          </cell>
        </row>
        <row r="1376">
          <cell r="A1376">
            <v>37874217</v>
          </cell>
          <cell r="B1376">
            <v>176</v>
          </cell>
        </row>
        <row r="1377">
          <cell r="A1377">
            <v>710062249</v>
          </cell>
          <cell r="B1377">
            <v>25.333333333333329</v>
          </cell>
        </row>
        <row r="1378">
          <cell r="A1378">
            <v>37874195</v>
          </cell>
          <cell r="B1378">
            <v>479.33333333333331</v>
          </cell>
        </row>
        <row r="1379">
          <cell r="A1379">
            <v>36158950</v>
          </cell>
          <cell r="B1379">
            <v>289.66666666666663</v>
          </cell>
        </row>
        <row r="1380">
          <cell r="A1380">
            <v>710062273</v>
          </cell>
          <cell r="B1380">
            <v>22.666666666666664</v>
          </cell>
        </row>
        <row r="1381">
          <cell r="A1381">
            <v>710127784</v>
          </cell>
          <cell r="B1381">
            <v>22.666666666666664</v>
          </cell>
        </row>
        <row r="1382">
          <cell r="A1382">
            <v>37874225</v>
          </cell>
          <cell r="B1382">
            <v>705</v>
          </cell>
        </row>
        <row r="1383">
          <cell r="A1383">
            <v>37874276</v>
          </cell>
          <cell r="B1383">
            <v>27</v>
          </cell>
        </row>
        <row r="1384">
          <cell r="A1384">
            <v>37876929</v>
          </cell>
          <cell r="B1384">
            <v>30</v>
          </cell>
        </row>
        <row r="1385">
          <cell r="A1385">
            <v>37874241</v>
          </cell>
          <cell r="B1385">
            <v>234.99999999999997</v>
          </cell>
        </row>
        <row r="1386">
          <cell r="A1386">
            <v>710062338</v>
          </cell>
          <cell r="B1386">
            <v>19.333333333333332</v>
          </cell>
        </row>
        <row r="1387">
          <cell r="A1387">
            <v>37942697</v>
          </cell>
          <cell r="B1387">
            <v>63.666666666666664</v>
          </cell>
        </row>
        <row r="1388">
          <cell r="A1388">
            <v>710063180</v>
          </cell>
          <cell r="B1388">
            <v>26.333333333333332</v>
          </cell>
        </row>
        <row r="1389">
          <cell r="A1389">
            <v>42083460</v>
          </cell>
          <cell r="B1389">
            <v>29.333333333333329</v>
          </cell>
        </row>
        <row r="1390">
          <cell r="A1390">
            <v>710063202</v>
          </cell>
          <cell r="B1390">
            <v>45</v>
          </cell>
        </row>
        <row r="1391">
          <cell r="A1391">
            <v>710063210</v>
          </cell>
          <cell r="B1391">
            <v>4</v>
          </cell>
        </row>
        <row r="1392">
          <cell r="A1392">
            <v>710063229</v>
          </cell>
          <cell r="B1392">
            <v>32.666666666666664</v>
          </cell>
        </row>
        <row r="1393">
          <cell r="A1393">
            <v>42026644</v>
          </cell>
          <cell r="B1393">
            <v>67.666666666666657</v>
          </cell>
        </row>
        <row r="1394">
          <cell r="A1394">
            <v>37785834</v>
          </cell>
          <cell r="B1394">
            <v>505.33333333333326</v>
          </cell>
        </row>
        <row r="1395">
          <cell r="A1395">
            <v>37791851</v>
          </cell>
          <cell r="B1395">
            <v>432</v>
          </cell>
        </row>
        <row r="1396">
          <cell r="A1396">
            <v>37873792</v>
          </cell>
          <cell r="B1396">
            <v>350</v>
          </cell>
        </row>
        <row r="1397">
          <cell r="A1397">
            <v>37873865</v>
          </cell>
          <cell r="B1397">
            <v>36</v>
          </cell>
        </row>
        <row r="1398">
          <cell r="A1398">
            <v>37873814</v>
          </cell>
          <cell r="B1398">
            <v>282.66666666666663</v>
          </cell>
        </row>
        <row r="1399">
          <cell r="A1399">
            <v>37873831</v>
          </cell>
          <cell r="B1399">
            <v>368.33333333333331</v>
          </cell>
        </row>
        <row r="1400">
          <cell r="A1400">
            <v>37873822</v>
          </cell>
          <cell r="B1400">
            <v>313.33333333333331</v>
          </cell>
        </row>
        <row r="1401">
          <cell r="A1401">
            <v>37873920</v>
          </cell>
          <cell r="B1401">
            <v>267</v>
          </cell>
        </row>
        <row r="1402">
          <cell r="A1402">
            <v>37874055</v>
          </cell>
          <cell r="B1402">
            <v>329.33333333333331</v>
          </cell>
        </row>
        <row r="1403">
          <cell r="A1403">
            <v>37874063</v>
          </cell>
          <cell r="B1403">
            <v>312</v>
          </cell>
        </row>
        <row r="1404">
          <cell r="A1404">
            <v>37876708</v>
          </cell>
          <cell r="B1404">
            <v>95.333333333333329</v>
          </cell>
        </row>
        <row r="1405">
          <cell r="A1405">
            <v>37879731</v>
          </cell>
          <cell r="B1405">
            <v>145.33333333333331</v>
          </cell>
        </row>
        <row r="1406">
          <cell r="A1406">
            <v>37942379</v>
          </cell>
          <cell r="B1406">
            <v>29.333333333333329</v>
          </cell>
        </row>
        <row r="1407">
          <cell r="A1407">
            <v>710062125</v>
          </cell>
          <cell r="B1407">
            <v>74.666666666666657</v>
          </cell>
        </row>
        <row r="1408">
          <cell r="A1408">
            <v>37876058</v>
          </cell>
          <cell r="B1408">
            <v>467.33333333333326</v>
          </cell>
        </row>
        <row r="1409">
          <cell r="A1409">
            <v>51896095</v>
          </cell>
          <cell r="B1409">
            <v>180.66666666666666</v>
          </cell>
        </row>
        <row r="1410">
          <cell r="A1410">
            <v>42231728</v>
          </cell>
          <cell r="B1410">
            <v>24.999999999999996</v>
          </cell>
        </row>
        <row r="1411">
          <cell r="A1411">
            <v>37876490</v>
          </cell>
          <cell r="B1411">
            <v>286</v>
          </cell>
        </row>
        <row r="1412">
          <cell r="A1412">
            <v>37876473</v>
          </cell>
          <cell r="B1412">
            <v>24.333333333333332</v>
          </cell>
        </row>
        <row r="1413">
          <cell r="A1413">
            <v>37876899</v>
          </cell>
          <cell r="B1413">
            <v>478.66666666666663</v>
          </cell>
        </row>
        <row r="1414">
          <cell r="A1414">
            <v>17068193</v>
          </cell>
          <cell r="B1414">
            <v>273.33333333333331</v>
          </cell>
        </row>
        <row r="1415">
          <cell r="A1415">
            <v>17068207</v>
          </cell>
          <cell r="B1415">
            <v>761</v>
          </cell>
        </row>
        <row r="1416">
          <cell r="A1416">
            <v>17068215</v>
          </cell>
          <cell r="B1416">
            <v>440.33333333333331</v>
          </cell>
        </row>
        <row r="1417">
          <cell r="A1417">
            <v>17068223</v>
          </cell>
          <cell r="B1417">
            <v>425.33333333333331</v>
          </cell>
        </row>
        <row r="1418">
          <cell r="A1418">
            <v>37791591</v>
          </cell>
          <cell r="B1418">
            <v>634</v>
          </cell>
        </row>
        <row r="1419">
          <cell r="A1419">
            <v>37791605</v>
          </cell>
          <cell r="B1419">
            <v>602.33333333333326</v>
          </cell>
        </row>
        <row r="1420">
          <cell r="A1420">
            <v>37876911</v>
          </cell>
          <cell r="B1420">
            <v>503.66666666666663</v>
          </cell>
        </row>
        <row r="1421">
          <cell r="A1421">
            <v>37873881</v>
          </cell>
          <cell r="B1421">
            <v>318</v>
          </cell>
        </row>
        <row r="1422">
          <cell r="A1422">
            <v>37876066</v>
          </cell>
          <cell r="B1422">
            <v>188</v>
          </cell>
        </row>
        <row r="1423">
          <cell r="A1423">
            <v>37876031</v>
          </cell>
          <cell r="B1423">
            <v>298.66666666666663</v>
          </cell>
        </row>
        <row r="1424">
          <cell r="A1424">
            <v>37785681</v>
          </cell>
          <cell r="B1424">
            <v>381.33333333333326</v>
          </cell>
        </row>
        <row r="1425">
          <cell r="A1425">
            <v>51102137</v>
          </cell>
          <cell r="B1425">
            <v>423.33333333333331</v>
          </cell>
        </row>
        <row r="1426">
          <cell r="A1426">
            <v>17068975</v>
          </cell>
          <cell r="B1426">
            <v>503</v>
          </cell>
        </row>
        <row r="1427">
          <cell r="A1427">
            <v>37876040</v>
          </cell>
          <cell r="B1427">
            <v>208.66666666666663</v>
          </cell>
        </row>
        <row r="1428">
          <cell r="A1428">
            <v>37873911</v>
          </cell>
          <cell r="B1428">
            <v>163.66666666666666</v>
          </cell>
        </row>
        <row r="1429">
          <cell r="A1429">
            <v>37876023</v>
          </cell>
          <cell r="B1429">
            <v>204</v>
          </cell>
        </row>
        <row r="1430">
          <cell r="A1430">
            <v>37876431</v>
          </cell>
          <cell r="B1430">
            <v>160.33333333333331</v>
          </cell>
        </row>
        <row r="1431">
          <cell r="A1431">
            <v>37876457</v>
          </cell>
          <cell r="B1431">
            <v>249.66666666666666</v>
          </cell>
        </row>
        <row r="1432">
          <cell r="A1432">
            <v>37876481</v>
          </cell>
          <cell r="B1432">
            <v>112.33333333333333</v>
          </cell>
        </row>
        <row r="1433">
          <cell r="A1433">
            <v>37876015</v>
          </cell>
          <cell r="B1433">
            <v>206</v>
          </cell>
        </row>
        <row r="1434">
          <cell r="A1434">
            <v>710062320</v>
          </cell>
          <cell r="B1434">
            <v>23.666666666666664</v>
          </cell>
        </row>
        <row r="1435">
          <cell r="A1435">
            <v>36165051</v>
          </cell>
          <cell r="B1435">
            <v>118.33333333333333</v>
          </cell>
        </row>
        <row r="1436">
          <cell r="A1436">
            <v>37876465</v>
          </cell>
          <cell r="B1436">
            <v>142</v>
          </cell>
        </row>
        <row r="1437">
          <cell r="A1437">
            <v>710062346</v>
          </cell>
          <cell r="B1437">
            <v>33.666666666666664</v>
          </cell>
        </row>
        <row r="1438">
          <cell r="A1438">
            <v>37876694</v>
          </cell>
          <cell r="B1438">
            <v>137</v>
          </cell>
        </row>
        <row r="1439">
          <cell r="A1439">
            <v>710062354</v>
          </cell>
          <cell r="B1439">
            <v>21.666666666666664</v>
          </cell>
        </row>
        <row r="1440">
          <cell r="A1440">
            <v>37876775</v>
          </cell>
          <cell r="B1440">
            <v>20</v>
          </cell>
        </row>
        <row r="1441">
          <cell r="A1441">
            <v>37877054</v>
          </cell>
          <cell r="B1441">
            <v>165.33333333333331</v>
          </cell>
        </row>
        <row r="1442">
          <cell r="A1442">
            <v>710062443</v>
          </cell>
          <cell r="B1442">
            <v>46.333333333333329</v>
          </cell>
        </row>
        <row r="1443">
          <cell r="A1443">
            <v>37876848</v>
          </cell>
          <cell r="B1443">
            <v>184.33333333333331</v>
          </cell>
        </row>
        <row r="1444">
          <cell r="A1444">
            <v>710062460</v>
          </cell>
          <cell r="B1444">
            <v>32.666666666666664</v>
          </cell>
        </row>
        <row r="1445">
          <cell r="A1445">
            <v>37877011</v>
          </cell>
          <cell r="B1445">
            <v>206</v>
          </cell>
        </row>
        <row r="1446">
          <cell r="A1446">
            <v>710062494</v>
          </cell>
          <cell r="B1446">
            <v>54.333333333333329</v>
          </cell>
        </row>
        <row r="1447">
          <cell r="A1447">
            <v>710062508</v>
          </cell>
          <cell r="B1447">
            <v>17.333333333333332</v>
          </cell>
        </row>
        <row r="1448">
          <cell r="A1448">
            <v>37947672</v>
          </cell>
          <cell r="B1448">
            <v>16.333333333333332</v>
          </cell>
        </row>
        <row r="1449">
          <cell r="A1449">
            <v>37877496</v>
          </cell>
          <cell r="B1449">
            <v>226.66666666666666</v>
          </cell>
        </row>
        <row r="1450">
          <cell r="A1450">
            <v>37877089</v>
          </cell>
          <cell r="B1450">
            <v>64</v>
          </cell>
        </row>
        <row r="1451">
          <cell r="A1451">
            <v>37877135</v>
          </cell>
          <cell r="B1451">
            <v>65</v>
          </cell>
        </row>
        <row r="1452">
          <cell r="A1452">
            <v>37876791</v>
          </cell>
          <cell r="B1452">
            <v>344.33333333333331</v>
          </cell>
        </row>
        <row r="1453">
          <cell r="A1453">
            <v>710233523</v>
          </cell>
          <cell r="B1453">
            <v>441.66666666666663</v>
          </cell>
        </row>
        <row r="1454">
          <cell r="A1454">
            <v>37873253</v>
          </cell>
          <cell r="B1454">
            <v>491.66666666666663</v>
          </cell>
        </row>
        <row r="1455">
          <cell r="A1455">
            <v>710062575</v>
          </cell>
          <cell r="B1455">
            <v>50.333333333333329</v>
          </cell>
        </row>
        <row r="1456">
          <cell r="A1456">
            <v>710062583</v>
          </cell>
          <cell r="B1456">
            <v>32.666666666666664</v>
          </cell>
        </row>
        <row r="1457">
          <cell r="A1457">
            <v>710062605</v>
          </cell>
          <cell r="B1457">
            <v>15.999999999999998</v>
          </cell>
        </row>
        <row r="1458">
          <cell r="A1458">
            <v>37876988</v>
          </cell>
          <cell r="B1458">
            <v>231.66666666666666</v>
          </cell>
        </row>
        <row r="1459">
          <cell r="A1459">
            <v>710062613</v>
          </cell>
          <cell r="B1459">
            <v>46</v>
          </cell>
        </row>
        <row r="1460">
          <cell r="A1460">
            <v>710062621</v>
          </cell>
          <cell r="B1460">
            <v>23.999999999999996</v>
          </cell>
        </row>
        <row r="1461">
          <cell r="A1461">
            <v>37877097</v>
          </cell>
          <cell r="B1461">
            <v>85.333333333333329</v>
          </cell>
        </row>
        <row r="1462">
          <cell r="A1462">
            <v>37870530</v>
          </cell>
          <cell r="B1462">
            <v>577</v>
          </cell>
        </row>
        <row r="1463">
          <cell r="A1463">
            <v>37882040</v>
          </cell>
          <cell r="B1463">
            <v>31</v>
          </cell>
        </row>
        <row r="1464">
          <cell r="A1464">
            <v>42382378</v>
          </cell>
          <cell r="B1464">
            <v>145</v>
          </cell>
        </row>
        <row r="1465">
          <cell r="A1465">
            <v>710062680</v>
          </cell>
          <cell r="B1465">
            <v>104</v>
          </cell>
        </row>
        <row r="1466">
          <cell r="A1466">
            <v>710062699</v>
          </cell>
          <cell r="B1466">
            <v>8.3333333333333321</v>
          </cell>
        </row>
        <row r="1467">
          <cell r="A1467">
            <v>710062702</v>
          </cell>
          <cell r="B1467">
            <v>19.666666666666664</v>
          </cell>
        </row>
        <row r="1468">
          <cell r="A1468">
            <v>710062729</v>
          </cell>
          <cell r="B1468">
            <v>23.333333333333332</v>
          </cell>
        </row>
        <row r="1469">
          <cell r="A1469">
            <v>37873237</v>
          </cell>
          <cell r="B1469">
            <v>177.66666666666666</v>
          </cell>
        </row>
        <row r="1470">
          <cell r="A1470">
            <v>710062737</v>
          </cell>
          <cell r="B1470">
            <v>54.666666666666657</v>
          </cell>
        </row>
        <row r="1471">
          <cell r="A1471">
            <v>36159034</v>
          </cell>
          <cell r="B1471">
            <v>694</v>
          </cell>
        </row>
        <row r="1472">
          <cell r="A1472">
            <v>36159042</v>
          </cell>
          <cell r="B1472">
            <v>957</v>
          </cell>
        </row>
        <row r="1473">
          <cell r="A1473">
            <v>36159051</v>
          </cell>
          <cell r="B1473">
            <v>875.33333333333326</v>
          </cell>
        </row>
        <row r="1474">
          <cell r="A1474">
            <v>36165620</v>
          </cell>
          <cell r="B1474">
            <v>813.33333333333326</v>
          </cell>
        </row>
        <row r="1475">
          <cell r="A1475">
            <v>36165638</v>
          </cell>
          <cell r="B1475">
            <v>763.33333333333326</v>
          </cell>
        </row>
        <row r="1476">
          <cell r="A1476">
            <v>37877160</v>
          </cell>
          <cell r="B1476">
            <v>501.33333333333331</v>
          </cell>
        </row>
        <row r="1477">
          <cell r="A1477">
            <v>37877186</v>
          </cell>
          <cell r="B1477">
            <v>399.99999999999994</v>
          </cell>
        </row>
        <row r="1478">
          <cell r="A1478">
            <v>37877194</v>
          </cell>
          <cell r="B1478">
            <v>468.66666666666663</v>
          </cell>
        </row>
        <row r="1479">
          <cell r="A1479">
            <v>37877208</v>
          </cell>
          <cell r="B1479">
            <v>274</v>
          </cell>
        </row>
        <row r="1480">
          <cell r="A1480">
            <v>37877216</v>
          </cell>
          <cell r="B1480">
            <v>494</v>
          </cell>
        </row>
        <row r="1481">
          <cell r="A1481">
            <v>37877224</v>
          </cell>
          <cell r="B1481">
            <v>384</v>
          </cell>
        </row>
        <row r="1482">
          <cell r="A1482">
            <v>37877232</v>
          </cell>
          <cell r="B1482">
            <v>321</v>
          </cell>
        </row>
        <row r="1483">
          <cell r="A1483">
            <v>710062753</v>
          </cell>
          <cell r="B1483">
            <v>12</v>
          </cell>
        </row>
        <row r="1484">
          <cell r="A1484">
            <v>710062761</v>
          </cell>
          <cell r="B1484">
            <v>24</v>
          </cell>
        </row>
        <row r="1485">
          <cell r="A1485">
            <v>51843927</v>
          </cell>
          <cell r="B1485">
            <v>67.666666666666657</v>
          </cell>
        </row>
        <row r="1486">
          <cell r="A1486">
            <v>710062796</v>
          </cell>
          <cell r="B1486">
            <v>13.333333333333332</v>
          </cell>
        </row>
        <row r="1487">
          <cell r="A1487">
            <v>37876881</v>
          </cell>
          <cell r="B1487">
            <v>139</v>
          </cell>
        </row>
        <row r="1488">
          <cell r="A1488">
            <v>37876651</v>
          </cell>
          <cell r="B1488">
            <v>552.66666666666663</v>
          </cell>
        </row>
        <row r="1489">
          <cell r="A1489">
            <v>710062800</v>
          </cell>
          <cell r="B1489">
            <v>52.333333333333329</v>
          </cell>
        </row>
        <row r="1490">
          <cell r="A1490">
            <v>37876805</v>
          </cell>
          <cell r="B1490">
            <v>225.66666666666666</v>
          </cell>
        </row>
        <row r="1491">
          <cell r="A1491">
            <v>37877062</v>
          </cell>
          <cell r="B1491">
            <v>410.66666666666663</v>
          </cell>
        </row>
        <row r="1492">
          <cell r="A1492">
            <v>37877003</v>
          </cell>
          <cell r="B1492">
            <v>309.33333333333331</v>
          </cell>
        </row>
        <row r="1493">
          <cell r="A1493">
            <v>37876678</v>
          </cell>
          <cell r="B1493">
            <v>165</v>
          </cell>
        </row>
        <row r="1494">
          <cell r="A1494">
            <v>37876872</v>
          </cell>
          <cell r="B1494">
            <v>106.33333333333333</v>
          </cell>
        </row>
        <row r="1495">
          <cell r="A1495">
            <v>710062850</v>
          </cell>
          <cell r="B1495">
            <v>111.99999999999999</v>
          </cell>
        </row>
        <row r="1496">
          <cell r="A1496">
            <v>37876686</v>
          </cell>
          <cell r="B1496">
            <v>468.33333333333331</v>
          </cell>
        </row>
        <row r="1497">
          <cell r="A1497">
            <v>710062877</v>
          </cell>
          <cell r="B1497">
            <v>97</v>
          </cell>
        </row>
        <row r="1498">
          <cell r="A1498">
            <v>710062893</v>
          </cell>
          <cell r="B1498">
            <v>51</v>
          </cell>
        </row>
        <row r="1499">
          <cell r="A1499">
            <v>710062907</v>
          </cell>
          <cell r="B1499">
            <v>102.66666666666666</v>
          </cell>
        </row>
        <row r="1500">
          <cell r="A1500">
            <v>37947800</v>
          </cell>
          <cell r="B1500">
            <v>55</v>
          </cell>
        </row>
        <row r="1501">
          <cell r="A1501">
            <v>710062362</v>
          </cell>
          <cell r="B1501">
            <v>36</v>
          </cell>
        </row>
        <row r="1502">
          <cell r="A1502">
            <v>37876864</v>
          </cell>
          <cell r="B1502">
            <v>278.66666666666663</v>
          </cell>
        </row>
        <row r="1503">
          <cell r="A1503">
            <v>710271123</v>
          </cell>
          <cell r="B1503">
            <v>17.666666666666664</v>
          </cell>
        </row>
        <row r="1504">
          <cell r="A1504">
            <v>710062427</v>
          </cell>
          <cell r="B1504">
            <v>29.333333333333332</v>
          </cell>
        </row>
        <row r="1505">
          <cell r="A1505">
            <v>37944657</v>
          </cell>
          <cell r="B1505">
            <v>26.999999999999996</v>
          </cell>
        </row>
        <row r="1506">
          <cell r="A1506">
            <v>42029511</v>
          </cell>
          <cell r="B1506">
            <v>55.999999999999993</v>
          </cell>
        </row>
        <row r="1507">
          <cell r="A1507">
            <v>710062532</v>
          </cell>
          <cell r="B1507">
            <v>15.999999999999998</v>
          </cell>
        </row>
        <row r="1508">
          <cell r="A1508">
            <v>710062540</v>
          </cell>
          <cell r="B1508">
            <v>35</v>
          </cell>
        </row>
        <row r="1509">
          <cell r="A1509">
            <v>36158119</v>
          </cell>
          <cell r="B1509">
            <v>1083.6666666666665</v>
          </cell>
        </row>
        <row r="1510">
          <cell r="A1510">
            <v>37876317</v>
          </cell>
          <cell r="B1510">
            <v>339</v>
          </cell>
        </row>
        <row r="1511">
          <cell r="A1511">
            <v>37944681</v>
          </cell>
          <cell r="B1511">
            <v>67</v>
          </cell>
        </row>
        <row r="1512">
          <cell r="A1512">
            <v>42238854</v>
          </cell>
          <cell r="B1512">
            <v>29.999999999999996</v>
          </cell>
        </row>
        <row r="1513">
          <cell r="A1513">
            <v>37876996</v>
          </cell>
          <cell r="B1513">
            <v>182.33333333333331</v>
          </cell>
        </row>
        <row r="1514">
          <cell r="A1514">
            <v>37876813</v>
          </cell>
          <cell r="B1514">
            <v>293</v>
          </cell>
        </row>
        <row r="1515">
          <cell r="A1515">
            <v>37947770</v>
          </cell>
          <cell r="B1515">
            <v>808</v>
          </cell>
        </row>
        <row r="1516">
          <cell r="A1516">
            <v>710062648</v>
          </cell>
          <cell r="B1516">
            <v>25.666666666666664</v>
          </cell>
        </row>
        <row r="1517">
          <cell r="A1517">
            <v>37876376</v>
          </cell>
          <cell r="B1517">
            <v>138.66666666666666</v>
          </cell>
        </row>
        <row r="1518">
          <cell r="A1518">
            <v>710062672</v>
          </cell>
          <cell r="B1518">
            <v>38.333333333333329</v>
          </cell>
        </row>
        <row r="1519">
          <cell r="A1519">
            <v>37876368</v>
          </cell>
          <cell r="B1519">
            <v>138</v>
          </cell>
        </row>
        <row r="1520">
          <cell r="A1520">
            <v>710062710</v>
          </cell>
          <cell r="B1520">
            <v>8</v>
          </cell>
        </row>
        <row r="1521">
          <cell r="A1521">
            <v>710263945</v>
          </cell>
          <cell r="B1521">
            <v>137</v>
          </cell>
        </row>
        <row r="1522">
          <cell r="A1522">
            <v>36158097</v>
          </cell>
          <cell r="B1522">
            <v>440.33333333333326</v>
          </cell>
        </row>
        <row r="1523">
          <cell r="A1523">
            <v>37944941</v>
          </cell>
          <cell r="B1523">
            <v>53.666666666666664</v>
          </cell>
        </row>
        <row r="1524">
          <cell r="A1524">
            <v>37944631</v>
          </cell>
          <cell r="B1524">
            <v>65.666666666666657</v>
          </cell>
        </row>
        <row r="1525">
          <cell r="A1525">
            <v>36158089</v>
          </cell>
          <cell r="B1525">
            <v>605.33333333333326</v>
          </cell>
        </row>
        <row r="1526">
          <cell r="A1526">
            <v>36158143</v>
          </cell>
          <cell r="B1526">
            <v>710</v>
          </cell>
        </row>
        <row r="1527">
          <cell r="A1527">
            <v>37876856</v>
          </cell>
          <cell r="B1527">
            <v>187.33333333333331</v>
          </cell>
        </row>
        <row r="1528">
          <cell r="A1528">
            <v>36158101</v>
          </cell>
          <cell r="B1528">
            <v>385.33333333333331</v>
          </cell>
        </row>
        <row r="1529">
          <cell r="A1529">
            <v>37942247</v>
          </cell>
          <cell r="B1529">
            <v>96.333333333333329</v>
          </cell>
        </row>
        <row r="1530">
          <cell r="A1530">
            <v>710062826</v>
          </cell>
          <cell r="B1530">
            <v>15.666666666666664</v>
          </cell>
        </row>
        <row r="1531">
          <cell r="A1531">
            <v>50576119</v>
          </cell>
          <cell r="B1531">
            <v>60.999999999999993</v>
          </cell>
        </row>
        <row r="1532">
          <cell r="A1532">
            <v>710062842</v>
          </cell>
          <cell r="B1532">
            <v>18.666666666666664</v>
          </cell>
        </row>
        <row r="1533">
          <cell r="A1533">
            <v>37873563</v>
          </cell>
          <cell r="B1533">
            <v>151</v>
          </cell>
        </row>
        <row r="1534">
          <cell r="A1534">
            <v>37873644</v>
          </cell>
          <cell r="B1534">
            <v>15.333333333333332</v>
          </cell>
        </row>
        <row r="1535">
          <cell r="A1535">
            <v>37873571</v>
          </cell>
          <cell r="B1535">
            <v>69.333333333333329</v>
          </cell>
        </row>
        <row r="1536">
          <cell r="A1536">
            <v>37873652</v>
          </cell>
          <cell r="B1536">
            <v>13</v>
          </cell>
        </row>
        <row r="1537">
          <cell r="A1537">
            <v>37873580</v>
          </cell>
          <cell r="B1537">
            <v>23.333333333333329</v>
          </cell>
        </row>
        <row r="1538">
          <cell r="A1538">
            <v>36158747</v>
          </cell>
          <cell r="B1538">
            <v>214</v>
          </cell>
        </row>
        <row r="1539">
          <cell r="A1539">
            <v>36158755</v>
          </cell>
          <cell r="B1539">
            <v>444.99999999999994</v>
          </cell>
        </row>
        <row r="1540">
          <cell r="A1540">
            <v>37873776</v>
          </cell>
          <cell r="B1540">
            <v>249.66666666666666</v>
          </cell>
        </row>
        <row r="1541">
          <cell r="A1541">
            <v>37873547</v>
          </cell>
          <cell r="B1541">
            <v>559</v>
          </cell>
        </row>
        <row r="1542">
          <cell r="A1542">
            <v>37873598</v>
          </cell>
          <cell r="B1542">
            <v>205.66666666666666</v>
          </cell>
        </row>
        <row r="1543">
          <cell r="A1543">
            <v>37873601</v>
          </cell>
          <cell r="B1543">
            <v>74</v>
          </cell>
        </row>
        <row r="1544">
          <cell r="A1544">
            <v>37873610</v>
          </cell>
          <cell r="B1544">
            <v>102.66666666666666</v>
          </cell>
        </row>
        <row r="1545">
          <cell r="A1545">
            <v>37873636</v>
          </cell>
          <cell r="B1545">
            <v>82.666666666666657</v>
          </cell>
        </row>
        <row r="1546">
          <cell r="A1546">
            <v>37876074</v>
          </cell>
          <cell r="B1546">
            <v>100</v>
          </cell>
        </row>
        <row r="1547">
          <cell r="A1547">
            <v>37872869</v>
          </cell>
          <cell r="B1547">
            <v>155</v>
          </cell>
        </row>
        <row r="1548">
          <cell r="A1548">
            <v>37944215</v>
          </cell>
          <cell r="B1548">
            <v>8.3333333333333321</v>
          </cell>
        </row>
        <row r="1549">
          <cell r="A1549">
            <v>37876082</v>
          </cell>
          <cell r="B1549">
            <v>32</v>
          </cell>
        </row>
        <row r="1550">
          <cell r="A1550">
            <v>35534672</v>
          </cell>
          <cell r="B1550">
            <v>372</v>
          </cell>
        </row>
        <row r="1551">
          <cell r="A1551">
            <v>37876091</v>
          </cell>
          <cell r="B1551">
            <v>76.333333333333329</v>
          </cell>
        </row>
        <row r="1552">
          <cell r="A1552">
            <v>37872877</v>
          </cell>
          <cell r="B1552">
            <v>120.66666666666666</v>
          </cell>
        </row>
        <row r="1553">
          <cell r="A1553">
            <v>37876198</v>
          </cell>
          <cell r="B1553">
            <v>184</v>
          </cell>
        </row>
        <row r="1554">
          <cell r="A1554">
            <v>37876104</v>
          </cell>
          <cell r="B1554">
            <v>45.333333333333329</v>
          </cell>
        </row>
        <row r="1555">
          <cell r="A1555">
            <v>37876139</v>
          </cell>
          <cell r="B1555">
            <v>19.333333333333332</v>
          </cell>
        </row>
        <row r="1556">
          <cell r="A1556">
            <v>35534656</v>
          </cell>
          <cell r="B1556">
            <v>760.33333333333326</v>
          </cell>
        </row>
        <row r="1557">
          <cell r="A1557">
            <v>37872885</v>
          </cell>
          <cell r="B1557">
            <v>162.66666666666666</v>
          </cell>
        </row>
        <row r="1558">
          <cell r="A1558">
            <v>37876121</v>
          </cell>
          <cell r="B1558">
            <v>17</v>
          </cell>
        </row>
        <row r="1559">
          <cell r="A1559">
            <v>37872893</v>
          </cell>
          <cell r="B1559">
            <v>61.333333333333329</v>
          </cell>
        </row>
        <row r="1560">
          <cell r="A1560">
            <v>37876147</v>
          </cell>
          <cell r="B1560">
            <v>23.999999999999996</v>
          </cell>
        </row>
        <row r="1561">
          <cell r="A1561">
            <v>35534664</v>
          </cell>
          <cell r="B1561">
            <v>324.66666666666663</v>
          </cell>
        </row>
        <row r="1562">
          <cell r="A1562">
            <v>37876155</v>
          </cell>
          <cell r="B1562">
            <v>106.33333333333333</v>
          </cell>
        </row>
        <row r="1563">
          <cell r="A1563">
            <v>37872907</v>
          </cell>
          <cell r="B1563">
            <v>168.33333333333331</v>
          </cell>
        </row>
        <row r="1564">
          <cell r="A1564">
            <v>37872915</v>
          </cell>
          <cell r="B1564">
            <v>269.33333333333331</v>
          </cell>
        </row>
        <row r="1565">
          <cell r="A1565">
            <v>31967256</v>
          </cell>
          <cell r="B1565">
            <v>358.66666666666663</v>
          </cell>
        </row>
        <row r="1566">
          <cell r="A1566">
            <v>35534681</v>
          </cell>
          <cell r="B1566">
            <v>589.66666666666663</v>
          </cell>
        </row>
        <row r="1567">
          <cell r="A1567">
            <v>35534699</v>
          </cell>
          <cell r="B1567">
            <v>333.66666666666663</v>
          </cell>
        </row>
        <row r="1568">
          <cell r="A1568">
            <v>37872931</v>
          </cell>
          <cell r="B1568">
            <v>185.66666666666666</v>
          </cell>
        </row>
        <row r="1569">
          <cell r="A1569">
            <v>37883755</v>
          </cell>
          <cell r="B1569">
            <v>339.66666666666663</v>
          </cell>
        </row>
        <row r="1570">
          <cell r="A1570">
            <v>37872923</v>
          </cell>
          <cell r="B1570">
            <v>237</v>
          </cell>
        </row>
        <row r="1571">
          <cell r="A1571">
            <v>37872940</v>
          </cell>
          <cell r="B1571">
            <v>132</v>
          </cell>
        </row>
        <row r="1572">
          <cell r="A1572">
            <v>35534648</v>
          </cell>
          <cell r="B1572">
            <v>114.99999999999999</v>
          </cell>
        </row>
        <row r="1573">
          <cell r="A1573">
            <v>710063555</v>
          </cell>
          <cell r="B1573">
            <v>21.333333333333332</v>
          </cell>
        </row>
        <row r="1574">
          <cell r="A1574">
            <v>37873121</v>
          </cell>
          <cell r="B1574">
            <v>72</v>
          </cell>
        </row>
        <row r="1575">
          <cell r="A1575">
            <v>37873130</v>
          </cell>
          <cell r="B1575">
            <v>98.333333333333314</v>
          </cell>
        </row>
        <row r="1576">
          <cell r="A1576">
            <v>710063580</v>
          </cell>
          <cell r="B1576">
            <v>28.666666666666664</v>
          </cell>
        </row>
        <row r="1577">
          <cell r="A1577">
            <v>37873148</v>
          </cell>
          <cell r="B1577">
            <v>71</v>
          </cell>
        </row>
        <row r="1578">
          <cell r="A1578">
            <v>37873156</v>
          </cell>
          <cell r="B1578">
            <v>2</v>
          </cell>
        </row>
        <row r="1579">
          <cell r="A1579">
            <v>710063679</v>
          </cell>
          <cell r="B1579">
            <v>10.666666666666666</v>
          </cell>
        </row>
        <row r="1580">
          <cell r="A1580">
            <v>710063687</v>
          </cell>
          <cell r="B1580">
            <v>22.333333333333332</v>
          </cell>
        </row>
        <row r="1581">
          <cell r="A1581">
            <v>37873164</v>
          </cell>
          <cell r="B1581">
            <v>164</v>
          </cell>
        </row>
        <row r="1582">
          <cell r="A1582">
            <v>37873172</v>
          </cell>
          <cell r="B1582">
            <v>411.33333333333331</v>
          </cell>
        </row>
        <row r="1583">
          <cell r="A1583">
            <v>37873181</v>
          </cell>
          <cell r="B1583">
            <v>576.66666666666663</v>
          </cell>
        </row>
        <row r="1584">
          <cell r="A1584">
            <v>710063776</v>
          </cell>
          <cell r="B1584">
            <v>32</v>
          </cell>
        </row>
        <row r="1585">
          <cell r="A1585">
            <v>36158313</v>
          </cell>
          <cell r="B1585">
            <v>96</v>
          </cell>
        </row>
        <row r="1586">
          <cell r="A1586">
            <v>36158356</v>
          </cell>
          <cell r="B1586">
            <v>412.66666666666663</v>
          </cell>
        </row>
        <row r="1587">
          <cell r="A1587">
            <v>710060599</v>
          </cell>
          <cell r="B1587">
            <v>20.333333333333332</v>
          </cell>
        </row>
        <row r="1588">
          <cell r="A1588">
            <v>36158321</v>
          </cell>
          <cell r="B1588">
            <v>263.66666666666663</v>
          </cell>
        </row>
        <row r="1589">
          <cell r="A1589">
            <v>36158381</v>
          </cell>
          <cell r="B1589">
            <v>131.66666666666666</v>
          </cell>
        </row>
        <row r="1590">
          <cell r="A1590">
            <v>36158348</v>
          </cell>
          <cell r="B1590">
            <v>126.33333333333333</v>
          </cell>
        </row>
        <row r="1591">
          <cell r="A1591">
            <v>710060645</v>
          </cell>
          <cell r="B1591">
            <v>18.333333333333332</v>
          </cell>
        </row>
        <row r="1592">
          <cell r="A1592">
            <v>710063660</v>
          </cell>
          <cell r="B1592">
            <v>51.666666666666664</v>
          </cell>
        </row>
        <row r="1593">
          <cell r="A1593">
            <v>710148471</v>
          </cell>
          <cell r="B1593">
            <v>12.333333333333332</v>
          </cell>
        </row>
        <row r="1594">
          <cell r="A1594">
            <v>36158399</v>
          </cell>
          <cell r="B1594">
            <v>100</v>
          </cell>
        </row>
        <row r="1595">
          <cell r="A1595">
            <v>36158364</v>
          </cell>
          <cell r="B1595">
            <v>101.33333333333331</v>
          </cell>
        </row>
        <row r="1596">
          <cell r="A1596">
            <v>710063725</v>
          </cell>
          <cell r="B1596">
            <v>10.333333333333332</v>
          </cell>
        </row>
        <row r="1597">
          <cell r="A1597">
            <v>35509082</v>
          </cell>
          <cell r="B1597">
            <v>206.33333333333331</v>
          </cell>
        </row>
        <row r="1598">
          <cell r="A1598">
            <v>36158411</v>
          </cell>
          <cell r="B1598">
            <v>428.99999999999994</v>
          </cell>
        </row>
        <row r="1599">
          <cell r="A1599">
            <v>36158429</v>
          </cell>
          <cell r="B1599">
            <v>328</v>
          </cell>
        </row>
        <row r="1600">
          <cell r="A1600">
            <v>710063784</v>
          </cell>
          <cell r="B1600">
            <v>23.333333333333329</v>
          </cell>
        </row>
        <row r="1601">
          <cell r="A1601">
            <v>710063792</v>
          </cell>
          <cell r="B1601">
            <v>15</v>
          </cell>
        </row>
        <row r="1602">
          <cell r="A1602">
            <v>710060882</v>
          </cell>
          <cell r="B1602">
            <v>11</v>
          </cell>
        </row>
        <row r="1603">
          <cell r="A1603">
            <v>710064233</v>
          </cell>
          <cell r="B1603">
            <v>125</v>
          </cell>
        </row>
        <row r="1604">
          <cell r="A1604">
            <v>37873261</v>
          </cell>
          <cell r="B1604">
            <v>310.33333333333331</v>
          </cell>
        </row>
        <row r="1605">
          <cell r="A1605">
            <v>37873270</v>
          </cell>
          <cell r="B1605">
            <v>283</v>
          </cell>
        </row>
        <row r="1606">
          <cell r="A1606">
            <v>710064276</v>
          </cell>
          <cell r="B1606">
            <v>96.999999999999986</v>
          </cell>
        </row>
        <row r="1607">
          <cell r="A1607">
            <v>710064284</v>
          </cell>
          <cell r="B1607">
            <v>16.666666666666664</v>
          </cell>
        </row>
        <row r="1608">
          <cell r="A1608">
            <v>710064292</v>
          </cell>
          <cell r="B1608">
            <v>23.333333333333332</v>
          </cell>
        </row>
        <row r="1609">
          <cell r="A1609">
            <v>710064306</v>
          </cell>
          <cell r="B1609">
            <v>22.666666666666664</v>
          </cell>
        </row>
        <row r="1610">
          <cell r="A1610">
            <v>710064314</v>
          </cell>
          <cell r="B1610">
            <v>41</v>
          </cell>
        </row>
        <row r="1611">
          <cell r="A1611">
            <v>37873288</v>
          </cell>
          <cell r="B1611">
            <v>572</v>
          </cell>
        </row>
        <row r="1612">
          <cell r="A1612">
            <v>710064322</v>
          </cell>
          <cell r="B1612">
            <v>25.333333333333332</v>
          </cell>
        </row>
        <row r="1613">
          <cell r="A1613">
            <v>710064330</v>
          </cell>
          <cell r="B1613">
            <v>125.99999999999999</v>
          </cell>
        </row>
        <row r="1614">
          <cell r="A1614">
            <v>37873296</v>
          </cell>
          <cell r="B1614">
            <v>124.66666666666666</v>
          </cell>
        </row>
        <row r="1615">
          <cell r="A1615">
            <v>710064349</v>
          </cell>
          <cell r="B1615">
            <v>16.666666666666664</v>
          </cell>
        </row>
        <row r="1616">
          <cell r="A1616">
            <v>710064357</v>
          </cell>
          <cell r="B1616">
            <v>7.6666666666666661</v>
          </cell>
        </row>
        <row r="1617">
          <cell r="A1617">
            <v>710064365</v>
          </cell>
          <cell r="B1617">
            <v>121.99999999999999</v>
          </cell>
        </row>
        <row r="1618">
          <cell r="A1618">
            <v>710064373</v>
          </cell>
          <cell r="B1618">
            <v>17.666666666666664</v>
          </cell>
        </row>
        <row r="1619">
          <cell r="A1619">
            <v>710064403</v>
          </cell>
          <cell r="B1619">
            <v>23.999999999999996</v>
          </cell>
        </row>
        <row r="1620">
          <cell r="A1620">
            <v>37873300</v>
          </cell>
          <cell r="B1620">
            <v>303.66666666666663</v>
          </cell>
        </row>
        <row r="1621">
          <cell r="A1621">
            <v>710064446</v>
          </cell>
          <cell r="B1621">
            <v>36</v>
          </cell>
        </row>
        <row r="1622">
          <cell r="A1622">
            <v>710219725</v>
          </cell>
          <cell r="B1622">
            <v>10</v>
          </cell>
        </row>
        <row r="1623">
          <cell r="A1623">
            <v>710064462</v>
          </cell>
          <cell r="B1623">
            <v>45.666666666666664</v>
          </cell>
        </row>
        <row r="1624">
          <cell r="A1624">
            <v>710064489</v>
          </cell>
          <cell r="B1624">
            <v>48.333333333333329</v>
          </cell>
        </row>
        <row r="1625">
          <cell r="A1625">
            <v>710064497</v>
          </cell>
          <cell r="B1625">
            <v>14.666666666666664</v>
          </cell>
        </row>
        <row r="1626">
          <cell r="A1626">
            <v>42381321</v>
          </cell>
          <cell r="B1626">
            <v>72</v>
          </cell>
        </row>
        <row r="1627">
          <cell r="A1627">
            <v>710064500</v>
          </cell>
          <cell r="B1627">
            <v>28</v>
          </cell>
        </row>
        <row r="1628">
          <cell r="A1628">
            <v>710064519</v>
          </cell>
          <cell r="B1628">
            <v>29.333333333333332</v>
          </cell>
        </row>
        <row r="1629">
          <cell r="A1629">
            <v>37873318</v>
          </cell>
          <cell r="B1629">
            <v>423.66666666666663</v>
          </cell>
        </row>
        <row r="1630">
          <cell r="A1630">
            <v>37873326</v>
          </cell>
          <cell r="B1630">
            <v>280</v>
          </cell>
        </row>
        <row r="1631">
          <cell r="A1631">
            <v>37938215</v>
          </cell>
          <cell r="B1631">
            <v>66.666666666666657</v>
          </cell>
        </row>
        <row r="1632">
          <cell r="A1632">
            <v>710064543</v>
          </cell>
          <cell r="B1632">
            <v>32.333333333333329</v>
          </cell>
        </row>
        <row r="1633">
          <cell r="A1633">
            <v>37873342</v>
          </cell>
          <cell r="B1633">
            <v>149.66666666666666</v>
          </cell>
        </row>
        <row r="1634">
          <cell r="A1634">
            <v>37873334</v>
          </cell>
          <cell r="B1634">
            <v>463</v>
          </cell>
        </row>
        <row r="1635">
          <cell r="A1635">
            <v>37873351</v>
          </cell>
          <cell r="B1635">
            <v>156.66666666666666</v>
          </cell>
        </row>
        <row r="1636">
          <cell r="A1636">
            <v>710064551</v>
          </cell>
          <cell r="B1636">
            <v>258.66666666666663</v>
          </cell>
        </row>
        <row r="1637">
          <cell r="A1637">
            <v>31305318</v>
          </cell>
          <cell r="B1637">
            <v>669.66666666666663</v>
          </cell>
        </row>
        <row r="1638">
          <cell r="A1638">
            <v>37873369</v>
          </cell>
          <cell r="B1638">
            <v>624.33333333333326</v>
          </cell>
        </row>
        <row r="1639">
          <cell r="A1639">
            <v>37873377</v>
          </cell>
          <cell r="B1639">
            <v>754.33333333333326</v>
          </cell>
        </row>
        <row r="1640">
          <cell r="A1640">
            <v>37873385</v>
          </cell>
          <cell r="B1640">
            <v>626.33333333333326</v>
          </cell>
        </row>
        <row r="1641">
          <cell r="A1641">
            <v>37873393</v>
          </cell>
          <cell r="B1641">
            <v>470</v>
          </cell>
        </row>
        <row r="1642">
          <cell r="A1642">
            <v>710064560</v>
          </cell>
          <cell r="B1642">
            <v>21.333333333333332</v>
          </cell>
        </row>
        <row r="1643">
          <cell r="A1643">
            <v>37873407</v>
          </cell>
          <cell r="B1643">
            <v>185</v>
          </cell>
        </row>
        <row r="1644">
          <cell r="A1644">
            <v>37873415</v>
          </cell>
          <cell r="B1644">
            <v>407.66666666666663</v>
          </cell>
        </row>
        <row r="1645">
          <cell r="A1645">
            <v>710064594</v>
          </cell>
          <cell r="B1645">
            <v>45</v>
          </cell>
        </row>
        <row r="1646">
          <cell r="A1646">
            <v>35543906</v>
          </cell>
          <cell r="B1646">
            <v>534</v>
          </cell>
        </row>
        <row r="1647">
          <cell r="A1647">
            <v>35546492</v>
          </cell>
          <cell r="B1647">
            <v>116.33333333333333</v>
          </cell>
        </row>
        <row r="1648">
          <cell r="A1648">
            <v>35546476</v>
          </cell>
          <cell r="B1648">
            <v>137</v>
          </cell>
        </row>
        <row r="1649">
          <cell r="A1649">
            <v>35546573</v>
          </cell>
          <cell r="B1649">
            <v>625</v>
          </cell>
        </row>
        <row r="1650">
          <cell r="A1650">
            <v>35546328</v>
          </cell>
          <cell r="B1650">
            <v>178</v>
          </cell>
        </row>
        <row r="1651">
          <cell r="A1651">
            <v>35546484</v>
          </cell>
          <cell r="B1651">
            <v>230.66666666666663</v>
          </cell>
        </row>
        <row r="1652">
          <cell r="A1652">
            <v>35546751</v>
          </cell>
          <cell r="B1652">
            <v>688.66666666666663</v>
          </cell>
        </row>
        <row r="1653">
          <cell r="A1653">
            <v>35546425</v>
          </cell>
          <cell r="B1653">
            <v>275.33333333333331</v>
          </cell>
        </row>
        <row r="1654">
          <cell r="A1654">
            <v>42100500</v>
          </cell>
          <cell r="B1654">
            <v>101</v>
          </cell>
        </row>
        <row r="1655">
          <cell r="A1655">
            <v>35546638</v>
          </cell>
          <cell r="B1655">
            <v>265.33333333333331</v>
          </cell>
        </row>
        <row r="1656">
          <cell r="A1656">
            <v>35546468</v>
          </cell>
          <cell r="B1656">
            <v>100</v>
          </cell>
        </row>
        <row r="1657">
          <cell r="A1657">
            <v>710063393</v>
          </cell>
          <cell r="B1657">
            <v>50</v>
          </cell>
        </row>
        <row r="1658">
          <cell r="A1658">
            <v>710061374</v>
          </cell>
          <cell r="B1658">
            <v>36</v>
          </cell>
        </row>
        <row r="1659">
          <cell r="A1659">
            <v>51001489</v>
          </cell>
          <cell r="B1659">
            <v>428.33333333333331</v>
          </cell>
        </row>
        <row r="1660">
          <cell r="A1660">
            <v>35561301</v>
          </cell>
          <cell r="B1660">
            <v>245.99999999999997</v>
          </cell>
        </row>
        <row r="1661">
          <cell r="A1661">
            <v>710061382</v>
          </cell>
          <cell r="B1661">
            <v>94.333333333333329</v>
          </cell>
        </row>
        <row r="1662">
          <cell r="A1662">
            <v>31953271</v>
          </cell>
          <cell r="B1662">
            <v>489.99999999999994</v>
          </cell>
        </row>
        <row r="1663">
          <cell r="A1663">
            <v>35544015</v>
          </cell>
          <cell r="B1663">
            <v>186.66666666666666</v>
          </cell>
        </row>
        <row r="1664">
          <cell r="A1664">
            <v>710061404</v>
          </cell>
          <cell r="B1664">
            <v>11.666666666666666</v>
          </cell>
        </row>
        <row r="1665">
          <cell r="A1665">
            <v>710061390</v>
          </cell>
          <cell r="B1665">
            <v>61</v>
          </cell>
        </row>
        <row r="1666">
          <cell r="A1666">
            <v>31953204</v>
          </cell>
          <cell r="B1666">
            <v>666</v>
          </cell>
        </row>
        <row r="1667">
          <cell r="A1667">
            <v>35544198</v>
          </cell>
          <cell r="B1667">
            <v>252.33333333333331</v>
          </cell>
        </row>
        <row r="1668">
          <cell r="A1668">
            <v>42320283</v>
          </cell>
          <cell r="B1668">
            <v>281.33333333333331</v>
          </cell>
        </row>
        <row r="1669">
          <cell r="A1669">
            <v>35544139</v>
          </cell>
          <cell r="B1669">
            <v>347.66666666666663</v>
          </cell>
        </row>
        <row r="1670">
          <cell r="A1670">
            <v>35544392</v>
          </cell>
          <cell r="B1670">
            <v>170</v>
          </cell>
        </row>
        <row r="1671">
          <cell r="A1671">
            <v>35544121</v>
          </cell>
          <cell r="B1671">
            <v>257.33333333333331</v>
          </cell>
        </row>
        <row r="1672">
          <cell r="A1672">
            <v>710061455</v>
          </cell>
          <cell r="B1672">
            <v>79.666666666666657</v>
          </cell>
        </row>
        <row r="1673">
          <cell r="A1673">
            <v>710061412</v>
          </cell>
          <cell r="B1673">
            <v>22.666666666666664</v>
          </cell>
        </row>
        <row r="1674">
          <cell r="A1674">
            <v>710061480</v>
          </cell>
          <cell r="B1674">
            <v>13.333333333333332</v>
          </cell>
        </row>
        <row r="1675">
          <cell r="A1675">
            <v>35544341</v>
          </cell>
          <cell r="B1675">
            <v>542</v>
          </cell>
        </row>
        <row r="1676">
          <cell r="A1676">
            <v>35564296</v>
          </cell>
          <cell r="B1676">
            <v>21.333333333333332</v>
          </cell>
        </row>
        <row r="1677">
          <cell r="A1677">
            <v>35544414</v>
          </cell>
          <cell r="B1677">
            <v>877</v>
          </cell>
        </row>
        <row r="1678">
          <cell r="A1678">
            <v>710061501</v>
          </cell>
          <cell r="B1678">
            <v>24</v>
          </cell>
        </row>
        <row r="1679">
          <cell r="A1679">
            <v>710170599</v>
          </cell>
          <cell r="B1679">
            <v>34.333333333333329</v>
          </cell>
        </row>
        <row r="1680">
          <cell r="A1680">
            <v>35544210</v>
          </cell>
          <cell r="B1680">
            <v>74.333333333333329</v>
          </cell>
        </row>
        <row r="1681">
          <cell r="A1681">
            <v>51845601</v>
          </cell>
          <cell r="B1681">
            <v>29.666666666666664</v>
          </cell>
        </row>
        <row r="1682">
          <cell r="A1682">
            <v>710061528</v>
          </cell>
          <cell r="B1682">
            <v>46</v>
          </cell>
        </row>
        <row r="1683">
          <cell r="A1683">
            <v>710061536</v>
          </cell>
          <cell r="B1683">
            <v>33.333333333333329</v>
          </cell>
        </row>
        <row r="1684">
          <cell r="A1684">
            <v>35544244</v>
          </cell>
          <cell r="B1684">
            <v>140.33333333333331</v>
          </cell>
        </row>
        <row r="1685">
          <cell r="A1685">
            <v>35544317</v>
          </cell>
          <cell r="B1685">
            <v>268</v>
          </cell>
        </row>
        <row r="1686">
          <cell r="A1686">
            <v>35544201</v>
          </cell>
          <cell r="B1686">
            <v>595.66666666666663</v>
          </cell>
        </row>
        <row r="1687">
          <cell r="A1687">
            <v>710061544</v>
          </cell>
          <cell r="B1687">
            <v>31.333333333333332</v>
          </cell>
        </row>
        <row r="1688">
          <cell r="A1688">
            <v>31302912</v>
          </cell>
          <cell r="B1688">
            <v>623</v>
          </cell>
        </row>
        <row r="1689">
          <cell r="A1689">
            <v>35544295</v>
          </cell>
          <cell r="B1689">
            <v>306</v>
          </cell>
        </row>
        <row r="1690">
          <cell r="A1690">
            <v>51845598</v>
          </cell>
          <cell r="B1690">
            <v>500.33333333333331</v>
          </cell>
        </row>
        <row r="1691">
          <cell r="A1691">
            <v>710061560</v>
          </cell>
          <cell r="B1691">
            <v>28.333333333333329</v>
          </cell>
        </row>
        <row r="1692">
          <cell r="A1692">
            <v>710061579</v>
          </cell>
          <cell r="B1692">
            <v>62</v>
          </cell>
        </row>
        <row r="1693">
          <cell r="A1693">
            <v>35544228</v>
          </cell>
          <cell r="B1693">
            <v>89.333333333333329</v>
          </cell>
        </row>
        <row r="1694">
          <cell r="A1694">
            <v>710061587</v>
          </cell>
          <cell r="B1694">
            <v>29.999999999999996</v>
          </cell>
        </row>
        <row r="1695">
          <cell r="A1695">
            <v>710061617</v>
          </cell>
          <cell r="B1695">
            <v>9.3333333333333321</v>
          </cell>
        </row>
        <row r="1696">
          <cell r="A1696">
            <v>710061633</v>
          </cell>
          <cell r="B1696">
            <v>20</v>
          </cell>
        </row>
        <row r="1697">
          <cell r="A1697">
            <v>710061641</v>
          </cell>
          <cell r="B1697">
            <v>13.333333333333332</v>
          </cell>
        </row>
        <row r="1698">
          <cell r="A1698">
            <v>710061650</v>
          </cell>
          <cell r="B1698">
            <v>25.333333333333332</v>
          </cell>
        </row>
        <row r="1699">
          <cell r="A1699">
            <v>35544031</v>
          </cell>
          <cell r="B1699">
            <v>195.66666666666666</v>
          </cell>
        </row>
        <row r="1700">
          <cell r="A1700">
            <v>51896133</v>
          </cell>
          <cell r="B1700">
            <v>385.33333333333331</v>
          </cell>
        </row>
        <row r="1701">
          <cell r="A1701">
            <v>35544074</v>
          </cell>
          <cell r="B1701">
            <v>187.66666666666666</v>
          </cell>
        </row>
        <row r="1702">
          <cell r="A1702">
            <v>710061714</v>
          </cell>
          <cell r="B1702">
            <v>50.999999999999993</v>
          </cell>
        </row>
        <row r="1703">
          <cell r="A1703">
            <v>35513454</v>
          </cell>
          <cell r="B1703">
            <v>276.66666666666663</v>
          </cell>
        </row>
        <row r="1704">
          <cell r="A1704">
            <v>710061730</v>
          </cell>
          <cell r="B1704">
            <v>32</v>
          </cell>
        </row>
        <row r="1705">
          <cell r="A1705">
            <v>17070589</v>
          </cell>
          <cell r="B1705">
            <v>232.33333333333331</v>
          </cell>
        </row>
        <row r="1706">
          <cell r="A1706">
            <v>710061757</v>
          </cell>
          <cell r="B1706">
            <v>12.999999999999998</v>
          </cell>
        </row>
        <row r="1707">
          <cell r="A1707">
            <v>710061463</v>
          </cell>
          <cell r="B1707">
            <v>51.666666666666664</v>
          </cell>
        </row>
        <row r="1708">
          <cell r="A1708">
            <v>710061773</v>
          </cell>
          <cell r="B1708">
            <v>26.666666666666664</v>
          </cell>
        </row>
        <row r="1709">
          <cell r="A1709">
            <v>710061765</v>
          </cell>
          <cell r="B1709">
            <v>44.333333333333329</v>
          </cell>
        </row>
        <row r="1710">
          <cell r="A1710">
            <v>35544384</v>
          </cell>
          <cell r="B1710">
            <v>115.33333333333331</v>
          </cell>
        </row>
        <row r="1711">
          <cell r="A1711">
            <v>35544457</v>
          </cell>
          <cell r="B1711">
            <v>227.66666666666663</v>
          </cell>
        </row>
        <row r="1712">
          <cell r="A1712">
            <v>35544805</v>
          </cell>
          <cell r="B1712">
            <v>186.66666666666666</v>
          </cell>
        </row>
        <row r="1713">
          <cell r="A1713">
            <v>31953158</v>
          </cell>
          <cell r="B1713">
            <v>493.33333333333331</v>
          </cell>
        </row>
        <row r="1714">
          <cell r="A1714">
            <v>35544422</v>
          </cell>
          <cell r="B1714">
            <v>648</v>
          </cell>
        </row>
        <row r="1715">
          <cell r="A1715">
            <v>710061781</v>
          </cell>
          <cell r="B1715">
            <v>106.33333333333333</v>
          </cell>
        </row>
        <row r="1716">
          <cell r="A1716">
            <v>35544279</v>
          </cell>
          <cell r="B1716">
            <v>224.33333333333331</v>
          </cell>
        </row>
        <row r="1717">
          <cell r="A1717">
            <v>35540605</v>
          </cell>
          <cell r="B1717">
            <v>421.66666666666663</v>
          </cell>
        </row>
        <row r="1718">
          <cell r="A1718">
            <v>35540486</v>
          </cell>
          <cell r="B1718">
            <v>362.66666666666663</v>
          </cell>
        </row>
        <row r="1719">
          <cell r="A1719">
            <v>35540613</v>
          </cell>
          <cell r="B1719">
            <v>517.33333333333326</v>
          </cell>
        </row>
        <row r="1720">
          <cell r="A1720">
            <v>35540460</v>
          </cell>
          <cell r="B1720">
            <v>485.66666666666663</v>
          </cell>
        </row>
        <row r="1721">
          <cell r="A1721">
            <v>35540559</v>
          </cell>
          <cell r="B1721">
            <v>689.66666666666663</v>
          </cell>
        </row>
        <row r="1722">
          <cell r="A1722">
            <v>35540478</v>
          </cell>
          <cell r="B1722">
            <v>696.66666666666663</v>
          </cell>
        </row>
        <row r="1723">
          <cell r="A1723">
            <v>35540648</v>
          </cell>
          <cell r="B1723">
            <v>751</v>
          </cell>
        </row>
        <row r="1724">
          <cell r="A1724">
            <v>52109828</v>
          </cell>
          <cell r="B1724">
            <v>397.66666666666663</v>
          </cell>
        </row>
        <row r="1725">
          <cell r="A1725">
            <v>42107652</v>
          </cell>
          <cell r="B1725">
            <v>183.33333333333331</v>
          </cell>
        </row>
        <row r="1726">
          <cell r="A1726">
            <v>35542870</v>
          </cell>
          <cell r="B1726">
            <v>915.33333333333326</v>
          </cell>
        </row>
        <row r="1727">
          <cell r="A1727">
            <v>35542632</v>
          </cell>
          <cell r="B1727">
            <v>386.66666666666663</v>
          </cell>
        </row>
        <row r="1728">
          <cell r="A1728">
            <v>35542641</v>
          </cell>
          <cell r="B1728">
            <v>342</v>
          </cell>
        </row>
        <row r="1729">
          <cell r="A1729">
            <v>31985921</v>
          </cell>
          <cell r="B1729">
            <v>240.66666666666666</v>
          </cell>
        </row>
        <row r="1730">
          <cell r="A1730">
            <v>35542616</v>
          </cell>
          <cell r="B1730">
            <v>512</v>
          </cell>
        </row>
        <row r="1731">
          <cell r="A1731">
            <v>35546204</v>
          </cell>
          <cell r="B1731">
            <v>484</v>
          </cell>
        </row>
        <row r="1732">
          <cell r="A1732">
            <v>35542888</v>
          </cell>
          <cell r="B1732">
            <v>181</v>
          </cell>
        </row>
        <row r="1733">
          <cell r="A1733">
            <v>35543019</v>
          </cell>
          <cell r="B1733">
            <v>587.66666666666663</v>
          </cell>
        </row>
        <row r="1734">
          <cell r="A1734">
            <v>35542624</v>
          </cell>
          <cell r="B1734">
            <v>516</v>
          </cell>
        </row>
        <row r="1735">
          <cell r="A1735">
            <v>35542713</v>
          </cell>
          <cell r="B1735">
            <v>610</v>
          </cell>
        </row>
        <row r="1736">
          <cell r="A1736">
            <v>35542861</v>
          </cell>
          <cell r="B1736">
            <v>425</v>
          </cell>
        </row>
        <row r="1737">
          <cell r="A1737">
            <v>35546123</v>
          </cell>
          <cell r="B1737">
            <v>514.66666666666663</v>
          </cell>
        </row>
        <row r="1738">
          <cell r="A1738">
            <v>35546832</v>
          </cell>
          <cell r="B1738">
            <v>275</v>
          </cell>
        </row>
        <row r="1739">
          <cell r="A1739">
            <v>35546859</v>
          </cell>
          <cell r="B1739">
            <v>375</v>
          </cell>
        </row>
        <row r="1740">
          <cell r="A1740">
            <v>35546867</v>
          </cell>
          <cell r="B1740">
            <v>593.66666666666663</v>
          </cell>
        </row>
        <row r="1741">
          <cell r="A1741">
            <v>35546875</v>
          </cell>
          <cell r="B1741">
            <v>590.66666666666663</v>
          </cell>
        </row>
        <row r="1742">
          <cell r="A1742">
            <v>35546841</v>
          </cell>
          <cell r="B1742">
            <v>414.99999999999994</v>
          </cell>
        </row>
        <row r="1743">
          <cell r="A1743">
            <v>31263160</v>
          </cell>
          <cell r="B1743">
            <v>275</v>
          </cell>
        </row>
        <row r="1744">
          <cell r="A1744">
            <v>31263071</v>
          </cell>
          <cell r="B1744">
            <v>211.33333333333331</v>
          </cell>
        </row>
        <row r="1745">
          <cell r="A1745">
            <v>31263089</v>
          </cell>
          <cell r="B1745">
            <v>804</v>
          </cell>
        </row>
        <row r="1746">
          <cell r="A1746">
            <v>31263097</v>
          </cell>
          <cell r="B1746">
            <v>525.33333333333326</v>
          </cell>
        </row>
        <row r="1747">
          <cell r="A1747">
            <v>31263119</v>
          </cell>
          <cell r="B1747">
            <v>353</v>
          </cell>
        </row>
        <row r="1748">
          <cell r="A1748">
            <v>31263127</v>
          </cell>
          <cell r="B1748">
            <v>639.66666666666663</v>
          </cell>
        </row>
        <row r="1749">
          <cell r="A1749">
            <v>31263151</v>
          </cell>
          <cell r="B1749">
            <v>208.66666666666666</v>
          </cell>
        </row>
        <row r="1750">
          <cell r="A1750">
            <v>31263101</v>
          </cell>
          <cell r="B1750">
            <v>574.66666666666663</v>
          </cell>
        </row>
        <row r="1751">
          <cell r="A1751">
            <v>35545755</v>
          </cell>
          <cell r="B1751">
            <v>234.66666666666666</v>
          </cell>
        </row>
        <row r="1752">
          <cell r="A1752">
            <v>35542225</v>
          </cell>
          <cell r="B1752">
            <v>384.33333333333331</v>
          </cell>
        </row>
        <row r="1753">
          <cell r="A1753">
            <v>710063873</v>
          </cell>
          <cell r="B1753">
            <v>36.333333333333329</v>
          </cell>
        </row>
        <row r="1754">
          <cell r="A1754">
            <v>51719401</v>
          </cell>
          <cell r="B1754">
            <v>229.66666666666666</v>
          </cell>
        </row>
        <row r="1755">
          <cell r="A1755">
            <v>42098726</v>
          </cell>
          <cell r="B1755">
            <v>29</v>
          </cell>
        </row>
        <row r="1756">
          <cell r="A1756">
            <v>710061862</v>
          </cell>
          <cell r="B1756">
            <v>24</v>
          </cell>
        </row>
        <row r="1757">
          <cell r="A1757">
            <v>710061870</v>
          </cell>
          <cell r="B1757">
            <v>80.666666666666657</v>
          </cell>
        </row>
        <row r="1758">
          <cell r="A1758">
            <v>35543787</v>
          </cell>
          <cell r="B1758">
            <v>92.666666666666657</v>
          </cell>
        </row>
        <row r="1759">
          <cell r="A1759">
            <v>710063946</v>
          </cell>
          <cell r="B1759">
            <v>85.666666666666657</v>
          </cell>
        </row>
        <row r="1760">
          <cell r="A1760">
            <v>710063962</v>
          </cell>
          <cell r="B1760">
            <v>50.666666666666664</v>
          </cell>
        </row>
        <row r="1761">
          <cell r="A1761">
            <v>710061900</v>
          </cell>
          <cell r="B1761">
            <v>46.333333333333329</v>
          </cell>
        </row>
        <row r="1762">
          <cell r="A1762">
            <v>710061897</v>
          </cell>
          <cell r="B1762">
            <v>56</v>
          </cell>
        </row>
        <row r="1763">
          <cell r="A1763">
            <v>42250609</v>
          </cell>
          <cell r="B1763">
            <v>397.66666666666663</v>
          </cell>
        </row>
        <row r="1764">
          <cell r="A1764">
            <v>710061927</v>
          </cell>
          <cell r="B1764">
            <v>91.333333333333329</v>
          </cell>
        </row>
        <row r="1765">
          <cell r="A1765">
            <v>710148600</v>
          </cell>
          <cell r="B1765">
            <v>18.333333333333332</v>
          </cell>
        </row>
        <row r="1766">
          <cell r="A1766">
            <v>17080711</v>
          </cell>
          <cell r="B1766">
            <v>628.66666666666663</v>
          </cell>
        </row>
        <row r="1767">
          <cell r="A1767">
            <v>17080720</v>
          </cell>
          <cell r="B1767">
            <v>469.66666666666663</v>
          </cell>
        </row>
        <row r="1768">
          <cell r="A1768">
            <v>17080738</v>
          </cell>
          <cell r="B1768">
            <v>313.66666666666663</v>
          </cell>
        </row>
        <row r="1769">
          <cell r="A1769">
            <v>17080746</v>
          </cell>
          <cell r="B1769">
            <v>299</v>
          </cell>
        </row>
        <row r="1770">
          <cell r="A1770">
            <v>17080754</v>
          </cell>
          <cell r="B1770">
            <v>821</v>
          </cell>
        </row>
        <row r="1771">
          <cell r="A1771">
            <v>17080762</v>
          </cell>
          <cell r="B1771">
            <v>399.66666666666663</v>
          </cell>
        </row>
        <row r="1772">
          <cell r="A1772">
            <v>17080771</v>
          </cell>
          <cell r="B1772">
            <v>635</v>
          </cell>
        </row>
        <row r="1773">
          <cell r="A1773">
            <v>17080703</v>
          </cell>
          <cell r="B1773">
            <v>542.66666666666663</v>
          </cell>
        </row>
        <row r="1774">
          <cell r="A1774">
            <v>35542233</v>
          </cell>
          <cell r="B1774">
            <v>188.33333333333331</v>
          </cell>
        </row>
        <row r="1775">
          <cell r="A1775">
            <v>35542241</v>
          </cell>
          <cell r="B1775">
            <v>231.33333333333331</v>
          </cell>
        </row>
        <row r="1776">
          <cell r="A1776">
            <v>35543825</v>
          </cell>
          <cell r="B1776">
            <v>597.66666666666663</v>
          </cell>
        </row>
        <row r="1777">
          <cell r="A1777">
            <v>710061943</v>
          </cell>
          <cell r="B1777">
            <v>41</v>
          </cell>
        </row>
        <row r="1778">
          <cell r="A1778">
            <v>710061960</v>
          </cell>
          <cell r="B1778">
            <v>43</v>
          </cell>
        </row>
        <row r="1779">
          <cell r="A1779">
            <v>35553863</v>
          </cell>
          <cell r="B1779">
            <v>179</v>
          </cell>
        </row>
        <row r="1780">
          <cell r="A1780">
            <v>710062001</v>
          </cell>
          <cell r="B1780">
            <v>22.333333333333332</v>
          </cell>
        </row>
        <row r="1781">
          <cell r="A1781">
            <v>35542250</v>
          </cell>
          <cell r="B1781">
            <v>495.66666666666663</v>
          </cell>
        </row>
        <row r="1782">
          <cell r="A1782">
            <v>710061978</v>
          </cell>
          <cell r="B1782">
            <v>51</v>
          </cell>
        </row>
        <row r="1783">
          <cell r="A1783">
            <v>35542268</v>
          </cell>
          <cell r="B1783">
            <v>254.33333333333331</v>
          </cell>
        </row>
        <row r="1784">
          <cell r="A1784">
            <v>35542276</v>
          </cell>
          <cell r="B1784">
            <v>152</v>
          </cell>
        </row>
        <row r="1785">
          <cell r="A1785">
            <v>35542292</v>
          </cell>
          <cell r="B1785">
            <v>440.66666666666663</v>
          </cell>
        </row>
        <row r="1786">
          <cell r="A1786">
            <v>35542284</v>
          </cell>
          <cell r="B1786">
            <v>456.99999999999994</v>
          </cell>
        </row>
        <row r="1787">
          <cell r="A1787">
            <v>35545771</v>
          </cell>
          <cell r="B1787">
            <v>164.66666666666666</v>
          </cell>
        </row>
        <row r="1788">
          <cell r="A1788">
            <v>35545780</v>
          </cell>
          <cell r="B1788">
            <v>185.33333333333331</v>
          </cell>
        </row>
        <row r="1789">
          <cell r="A1789">
            <v>710062044</v>
          </cell>
          <cell r="B1789">
            <v>106.66666666666666</v>
          </cell>
        </row>
        <row r="1790">
          <cell r="A1790">
            <v>710062060</v>
          </cell>
          <cell r="B1790">
            <v>27</v>
          </cell>
        </row>
        <row r="1791">
          <cell r="A1791">
            <v>35545798</v>
          </cell>
          <cell r="B1791">
            <v>152.66666666666666</v>
          </cell>
        </row>
        <row r="1792">
          <cell r="A1792">
            <v>710062095</v>
          </cell>
          <cell r="B1792">
            <v>30.333333333333329</v>
          </cell>
        </row>
        <row r="1793">
          <cell r="A1793">
            <v>42104378</v>
          </cell>
          <cell r="B1793">
            <v>259.33333333333331</v>
          </cell>
        </row>
        <row r="1794">
          <cell r="A1794">
            <v>710062931</v>
          </cell>
          <cell r="B1794">
            <v>2.6666666666666665</v>
          </cell>
        </row>
        <row r="1795">
          <cell r="A1795">
            <v>710138299</v>
          </cell>
          <cell r="B1795">
            <v>19.333333333333332</v>
          </cell>
        </row>
        <row r="1796">
          <cell r="A1796">
            <v>35556684</v>
          </cell>
          <cell r="B1796">
            <v>90</v>
          </cell>
        </row>
        <row r="1797">
          <cell r="A1797">
            <v>710062958</v>
          </cell>
          <cell r="B1797">
            <v>10</v>
          </cell>
        </row>
        <row r="1798">
          <cell r="A1798">
            <v>710062974</v>
          </cell>
          <cell r="B1798">
            <v>13.666666666666664</v>
          </cell>
        </row>
        <row r="1799">
          <cell r="A1799">
            <v>35543752</v>
          </cell>
          <cell r="B1799">
            <v>603.66666666666663</v>
          </cell>
        </row>
        <row r="1800">
          <cell r="A1800">
            <v>35543744</v>
          </cell>
          <cell r="B1800">
            <v>174</v>
          </cell>
        </row>
        <row r="1801">
          <cell r="A1801">
            <v>710062990</v>
          </cell>
          <cell r="B1801">
            <v>21.666666666666664</v>
          </cell>
        </row>
        <row r="1802">
          <cell r="A1802">
            <v>710063008</v>
          </cell>
          <cell r="B1802">
            <v>23</v>
          </cell>
        </row>
        <row r="1803">
          <cell r="A1803">
            <v>710059698</v>
          </cell>
          <cell r="B1803">
            <v>13.333333333333332</v>
          </cell>
        </row>
        <row r="1804">
          <cell r="A1804">
            <v>35543736</v>
          </cell>
          <cell r="B1804">
            <v>151.33333333333331</v>
          </cell>
        </row>
        <row r="1805">
          <cell r="A1805">
            <v>710063016</v>
          </cell>
          <cell r="B1805">
            <v>27.333333333333332</v>
          </cell>
        </row>
        <row r="1806">
          <cell r="A1806">
            <v>35543728</v>
          </cell>
          <cell r="B1806">
            <v>52.666666666666657</v>
          </cell>
        </row>
        <row r="1807">
          <cell r="A1807">
            <v>710063040</v>
          </cell>
          <cell r="B1807">
            <v>4</v>
          </cell>
        </row>
        <row r="1808">
          <cell r="A1808">
            <v>710063059</v>
          </cell>
          <cell r="B1808">
            <v>12.666666666666666</v>
          </cell>
        </row>
        <row r="1809">
          <cell r="A1809">
            <v>35543710</v>
          </cell>
          <cell r="B1809">
            <v>246.66666666666666</v>
          </cell>
        </row>
        <row r="1810">
          <cell r="A1810">
            <v>35562447</v>
          </cell>
          <cell r="B1810">
            <v>53.333333333333329</v>
          </cell>
        </row>
        <row r="1811">
          <cell r="A1811">
            <v>710063075</v>
          </cell>
          <cell r="B1811">
            <v>14.666666666666666</v>
          </cell>
        </row>
        <row r="1812">
          <cell r="A1812">
            <v>35543701</v>
          </cell>
          <cell r="B1812">
            <v>198.66666666666666</v>
          </cell>
        </row>
        <row r="1813">
          <cell r="A1813">
            <v>710063091</v>
          </cell>
          <cell r="B1813">
            <v>13.666666666666666</v>
          </cell>
        </row>
        <row r="1814">
          <cell r="A1814">
            <v>35543698</v>
          </cell>
          <cell r="B1814">
            <v>251.33333333333331</v>
          </cell>
        </row>
        <row r="1815">
          <cell r="A1815">
            <v>35543680</v>
          </cell>
          <cell r="B1815">
            <v>174.33333333333331</v>
          </cell>
        </row>
        <row r="1816">
          <cell r="A1816">
            <v>35543671</v>
          </cell>
          <cell r="B1816">
            <v>100.33333333333333</v>
          </cell>
        </row>
        <row r="1817">
          <cell r="A1817">
            <v>710063105</v>
          </cell>
          <cell r="B1817">
            <v>28.333333333333332</v>
          </cell>
        </row>
        <row r="1818">
          <cell r="A1818">
            <v>42243378</v>
          </cell>
          <cell r="B1818">
            <v>293</v>
          </cell>
        </row>
        <row r="1819">
          <cell r="A1819">
            <v>35543639</v>
          </cell>
          <cell r="B1819">
            <v>698.66666666666663</v>
          </cell>
        </row>
        <row r="1820">
          <cell r="A1820">
            <v>35543647</v>
          </cell>
          <cell r="B1820">
            <v>607.33333333333326</v>
          </cell>
        </row>
        <row r="1821">
          <cell r="A1821">
            <v>35543663</v>
          </cell>
          <cell r="B1821">
            <v>458.33333333333331</v>
          </cell>
        </row>
        <row r="1822">
          <cell r="A1822">
            <v>710063121</v>
          </cell>
          <cell r="B1822">
            <v>15.666666666666666</v>
          </cell>
        </row>
        <row r="1823">
          <cell r="A1823">
            <v>35543612</v>
          </cell>
          <cell r="B1823">
            <v>341</v>
          </cell>
        </row>
        <row r="1824">
          <cell r="A1824">
            <v>35543604</v>
          </cell>
          <cell r="B1824">
            <v>250.33333333333331</v>
          </cell>
        </row>
        <row r="1825">
          <cell r="A1825">
            <v>35546727</v>
          </cell>
          <cell r="B1825">
            <v>22.333333333333332</v>
          </cell>
        </row>
        <row r="1826">
          <cell r="A1826">
            <v>35545569</v>
          </cell>
          <cell r="B1826">
            <v>128.33333333333331</v>
          </cell>
        </row>
        <row r="1827">
          <cell r="A1827">
            <v>35545577</v>
          </cell>
          <cell r="B1827">
            <v>118.33333333333333</v>
          </cell>
        </row>
        <row r="1828">
          <cell r="A1828">
            <v>710061838</v>
          </cell>
          <cell r="B1828">
            <v>15</v>
          </cell>
        </row>
        <row r="1829">
          <cell r="A1829">
            <v>35545585</v>
          </cell>
          <cell r="B1829">
            <v>143</v>
          </cell>
        </row>
        <row r="1830">
          <cell r="A1830">
            <v>710061919</v>
          </cell>
          <cell r="B1830">
            <v>21.333333333333332</v>
          </cell>
        </row>
        <row r="1831">
          <cell r="A1831">
            <v>35545593</v>
          </cell>
          <cell r="B1831">
            <v>59</v>
          </cell>
        </row>
        <row r="1832">
          <cell r="A1832">
            <v>35545607</v>
          </cell>
          <cell r="B1832">
            <v>98.333333333333329</v>
          </cell>
        </row>
        <row r="1833">
          <cell r="A1833">
            <v>35545623</v>
          </cell>
          <cell r="B1833">
            <v>388.99999999999994</v>
          </cell>
        </row>
        <row r="1834">
          <cell r="A1834">
            <v>35545631</v>
          </cell>
          <cell r="B1834">
            <v>467.66666666666663</v>
          </cell>
        </row>
        <row r="1835">
          <cell r="A1835">
            <v>35545640</v>
          </cell>
          <cell r="B1835">
            <v>187</v>
          </cell>
        </row>
        <row r="1836">
          <cell r="A1836">
            <v>710062036</v>
          </cell>
          <cell r="B1836">
            <v>29.666666666666664</v>
          </cell>
        </row>
        <row r="1837">
          <cell r="A1837">
            <v>710062052</v>
          </cell>
          <cell r="B1837">
            <v>37</v>
          </cell>
        </row>
        <row r="1838">
          <cell r="A1838">
            <v>710062079</v>
          </cell>
          <cell r="B1838">
            <v>21.666666666666664</v>
          </cell>
        </row>
        <row r="1839">
          <cell r="A1839">
            <v>35545984</v>
          </cell>
          <cell r="B1839">
            <v>689.33333333333326</v>
          </cell>
        </row>
        <row r="1840">
          <cell r="A1840">
            <v>35545992</v>
          </cell>
          <cell r="B1840">
            <v>128.33333333333331</v>
          </cell>
        </row>
        <row r="1841">
          <cell r="A1841">
            <v>35543949</v>
          </cell>
          <cell r="B1841">
            <v>413</v>
          </cell>
        </row>
        <row r="1842">
          <cell r="A1842">
            <v>710063172</v>
          </cell>
          <cell r="B1842">
            <v>60.666666666666664</v>
          </cell>
        </row>
        <row r="1843">
          <cell r="A1843">
            <v>710063245</v>
          </cell>
          <cell r="B1843">
            <v>11.333333333333332</v>
          </cell>
        </row>
        <row r="1844">
          <cell r="A1844">
            <v>710063253</v>
          </cell>
          <cell r="B1844">
            <v>51.666666666666664</v>
          </cell>
        </row>
        <row r="1845">
          <cell r="A1845">
            <v>35543957</v>
          </cell>
          <cell r="B1845">
            <v>239.33333333333331</v>
          </cell>
        </row>
        <row r="1846">
          <cell r="A1846">
            <v>42248795</v>
          </cell>
          <cell r="B1846">
            <v>370.33333333333331</v>
          </cell>
        </row>
        <row r="1847">
          <cell r="A1847">
            <v>42248809</v>
          </cell>
          <cell r="B1847">
            <v>385.33333333333331</v>
          </cell>
        </row>
        <row r="1848">
          <cell r="A1848">
            <v>35546018</v>
          </cell>
          <cell r="B1848">
            <v>629.33333333333326</v>
          </cell>
        </row>
        <row r="1849">
          <cell r="A1849">
            <v>710063288</v>
          </cell>
          <cell r="B1849">
            <v>13</v>
          </cell>
        </row>
        <row r="1850">
          <cell r="A1850">
            <v>35546026</v>
          </cell>
          <cell r="B1850">
            <v>44.333333333333329</v>
          </cell>
        </row>
        <row r="1851">
          <cell r="A1851">
            <v>710063296</v>
          </cell>
          <cell r="B1851">
            <v>37.666666666666664</v>
          </cell>
        </row>
        <row r="1852">
          <cell r="A1852">
            <v>42104246</v>
          </cell>
          <cell r="B1852">
            <v>45.666666666666664</v>
          </cell>
        </row>
        <row r="1853">
          <cell r="A1853">
            <v>35553979</v>
          </cell>
          <cell r="B1853">
            <v>63.333333333333329</v>
          </cell>
        </row>
        <row r="1854">
          <cell r="A1854">
            <v>35543426</v>
          </cell>
          <cell r="B1854">
            <v>721</v>
          </cell>
        </row>
        <row r="1855">
          <cell r="A1855">
            <v>35546034</v>
          </cell>
          <cell r="B1855">
            <v>135</v>
          </cell>
        </row>
        <row r="1856">
          <cell r="A1856">
            <v>35541385</v>
          </cell>
          <cell r="B1856">
            <v>718.66666666666663</v>
          </cell>
        </row>
        <row r="1857">
          <cell r="A1857">
            <v>35543914</v>
          </cell>
          <cell r="B1857">
            <v>357.33333333333331</v>
          </cell>
        </row>
        <row r="1858">
          <cell r="A1858">
            <v>35543922</v>
          </cell>
          <cell r="B1858">
            <v>410.66666666666663</v>
          </cell>
        </row>
        <row r="1859">
          <cell r="A1859">
            <v>35546042</v>
          </cell>
          <cell r="B1859">
            <v>725.66666666666663</v>
          </cell>
        </row>
        <row r="1860">
          <cell r="A1860">
            <v>35546051</v>
          </cell>
          <cell r="B1860">
            <v>473.33333333333331</v>
          </cell>
        </row>
        <row r="1861">
          <cell r="A1861">
            <v>35546069</v>
          </cell>
          <cell r="B1861">
            <v>596</v>
          </cell>
        </row>
        <row r="1862">
          <cell r="A1862">
            <v>35546077</v>
          </cell>
          <cell r="B1862">
            <v>669.66666666666663</v>
          </cell>
        </row>
        <row r="1863">
          <cell r="A1863">
            <v>35546085</v>
          </cell>
          <cell r="B1863">
            <v>407.66666666666663</v>
          </cell>
        </row>
        <row r="1864">
          <cell r="A1864">
            <v>35543931</v>
          </cell>
          <cell r="B1864">
            <v>340</v>
          </cell>
        </row>
        <row r="1865">
          <cell r="A1865">
            <v>35564113</v>
          </cell>
          <cell r="B1865">
            <v>384.66666666666663</v>
          </cell>
        </row>
        <row r="1866">
          <cell r="A1866">
            <v>35546093</v>
          </cell>
          <cell r="B1866">
            <v>179.33333333333331</v>
          </cell>
        </row>
        <row r="1867">
          <cell r="A1867">
            <v>710063369</v>
          </cell>
          <cell r="B1867">
            <v>18.666666666666664</v>
          </cell>
        </row>
        <row r="1868">
          <cell r="A1868">
            <v>710063377</v>
          </cell>
          <cell r="B1868">
            <v>55.333333333333329</v>
          </cell>
        </row>
        <row r="1869">
          <cell r="A1869">
            <v>710063806</v>
          </cell>
          <cell r="B1869">
            <v>16.666666666666664</v>
          </cell>
        </row>
        <row r="1870">
          <cell r="A1870">
            <v>710063814</v>
          </cell>
          <cell r="B1870">
            <v>46</v>
          </cell>
        </row>
        <row r="1871">
          <cell r="A1871">
            <v>35541326</v>
          </cell>
          <cell r="B1871">
            <v>197</v>
          </cell>
        </row>
        <row r="1872">
          <cell r="A1872">
            <v>35544546</v>
          </cell>
          <cell r="B1872">
            <v>170.66666666666666</v>
          </cell>
        </row>
        <row r="1873">
          <cell r="A1873">
            <v>35541261</v>
          </cell>
          <cell r="B1873">
            <v>197.66666666666666</v>
          </cell>
        </row>
        <row r="1874">
          <cell r="A1874">
            <v>710063849</v>
          </cell>
          <cell r="B1874">
            <v>57.333333333333329</v>
          </cell>
        </row>
        <row r="1875">
          <cell r="A1875">
            <v>710063857</v>
          </cell>
          <cell r="B1875">
            <v>22.666666666666664</v>
          </cell>
        </row>
        <row r="1876">
          <cell r="A1876">
            <v>35544554</v>
          </cell>
          <cell r="B1876">
            <v>122</v>
          </cell>
        </row>
        <row r="1877">
          <cell r="A1877">
            <v>710063865</v>
          </cell>
          <cell r="B1877">
            <v>22.666666666666664</v>
          </cell>
        </row>
        <row r="1878">
          <cell r="A1878">
            <v>35541270</v>
          </cell>
          <cell r="B1878">
            <v>145</v>
          </cell>
        </row>
        <row r="1879">
          <cell r="A1879">
            <v>35541130</v>
          </cell>
          <cell r="B1879">
            <v>302</v>
          </cell>
        </row>
        <row r="1880">
          <cell r="A1880">
            <v>35541121</v>
          </cell>
          <cell r="B1880">
            <v>117</v>
          </cell>
        </row>
        <row r="1881">
          <cell r="A1881">
            <v>35569417</v>
          </cell>
          <cell r="B1881">
            <v>51.666666666666664</v>
          </cell>
        </row>
        <row r="1882">
          <cell r="A1882">
            <v>35568241</v>
          </cell>
          <cell r="B1882">
            <v>148.33333333333331</v>
          </cell>
        </row>
        <row r="1883">
          <cell r="A1883">
            <v>710063954</v>
          </cell>
          <cell r="B1883">
            <v>22.666666666666664</v>
          </cell>
        </row>
        <row r="1884">
          <cell r="A1884">
            <v>35541156</v>
          </cell>
          <cell r="B1884">
            <v>500</v>
          </cell>
        </row>
        <row r="1885">
          <cell r="A1885">
            <v>35541148</v>
          </cell>
          <cell r="B1885">
            <v>330.66666666666663</v>
          </cell>
        </row>
        <row r="1886">
          <cell r="A1886">
            <v>17071089</v>
          </cell>
          <cell r="B1886">
            <v>220.33333333333331</v>
          </cell>
        </row>
        <row r="1887">
          <cell r="A1887">
            <v>710063970</v>
          </cell>
          <cell r="B1887">
            <v>7.3333333333333321</v>
          </cell>
        </row>
        <row r="1888">
          <cell r="A1888">
            <v>710063989</v>
          </cell>
          <cell r="B1888">
            <v>88.333333333333329</v>
          </cell>
        </row>
        <row r="1889">
          <cell r="A1889">
            <v>35541318</v>
          </cell>
          <cell r="B1889">
            <v>130</v>
          </cell>
        </row>
        <row r="1890">
          <cell r="A1890">
            <v>710064012</v>
          </cell>
          <cell r="B1890">
            <v>30</v>
          </cell>
        </row>
        <row r="1891">
          <cell r="A1891">
            <v>35541253</v>
          </cell>
          <cell r="B1891">
            <v>341.66666666666663</v>
          </cell>
        </row>
        <row r="1892">
          <cell r="A1892">
            <v>35541245</v>
          </cell>
          <cell r="B1892">
            <v>192.33333333333331</v>
          </cell>
        </row>
        <row r="1893">
          <cell r="A1893">
            <v>35541229</v>
          </cell>
          <cell r="B1893">
            <v>274.66666666666663</v>
          </cell>
        </row>
        <row r="1894">
          <cell r="A1894">
            <v>35541237</v>
          </cell>
          <cell r="B1894">
            <v>202.33333333333331</v>
          </cell>
        </row>
        <row r="1895">
          <cell r="A1895">
            <v>710064039</v>
          </cell>
          <cell r="B1895">
            <v>25.999999999999996</v>
          </cell>
        </row>
        <row r="1896">
          <cell r="A1896">
            <v>710064063</v>
          </cell>
          <cell r="B1896">
            <v>20.333333333333332</v>
          </cell>
        </row>
        <row r="1897">
          <cell r="A1897">
            <v>17071097</v>
          </cell>
          <cell r="B1897">
            <v>555.33333333333326</v>
          </cell>
        </row>
        <row r="1898">
          <cell r="A1898">
            <v>35541202</v>
          </cell>
          <cell r="B1898">
            <v>509.66666666666663</v>
          </cell>
        </row>
        <row r="1899">
          <cell r="A1899">
            <v>710064071</v>
          </cell>
          <cell r="B1899">
            <v>30.333333333333332</v>
          </cell>
        </row>
        <row r="1900">
          <cell r="A1900">
            <v>710064080</v>
          </cell>
          <cell r="B1900">
            <v>18.666666666666664</v>
          </cell>
        </row>
        <row r="1901">
          <cell r="A1901">
            <v>710064098</v>
          </cell>
          <cell r="B1901">
            <v>68.666666666666657</v>
          </cell>
        </row>
        <row r="1902">
          <cell r="A1902">
            <v>35541211</v>
          </cell>
          <cell r="B1902">
            <v>105.66666666666666</v>
          </cell>
        </row>
        <row r="1903">
          <cell r="A1903">
            <v>35541288</v>
          </cell>
          <cell r="B1903">
            <v>45</v>
          </cell>
        </row>
        <row r="1904">
          <cell r="A1904">
            <v>35541164</v>
          </cell>
          <cell r="B1904">
            <v>171.66666666666666</v>
          </cell>
        </row>
        <row r="1905">
          <cell r="A1905">
            <v>35541172</v>
          </cell>
          <cell r="B1905">
            <v>140</v>
          </cell>
        </row>
        <row r="1906">
          <cell r="A1906">
            <v>710064047</v>
          </cell>
          <cell r="B1906">
            <v>19</v>
          </cell>
        </row>
        <row r="1907">
          <cell r="A1907">
            <v>35541067</v>
          </cell>
          <cell r="B1907">
            <v>305.33333333333331</v>
          </cell>
        </row>
        <row r="1908">
          <cell r="A1908">
            <v>35541075</v>
          </cell>
          <cell r="B1908">
            <v>773.66666666666663</v>
          </cell>
        </row>
        <row r="1909">
          <cell r="A1909">
            <v>35541091</v>
          </cell>
          <cell r="B1909">
            <v>986.33333333333326</v>
          </cell>
        </row>
        <row r="1910">
          <cell r="A1910">
            <v>35541113</v>
          </cell>
          <cell r="B1910">
            <v>685</v>
          </cell>
        </row>
        <row r="1911">
          <cell r="A1911">
            <v>710064128</v>
          </cell>
          <cell r="B1911">
            <v>16.666666666666664</v>
          </cell>
        </row>
        <row r="1912">
          <cell r="A1912">
            <v>35541296</v>
          </cell>
          <cell r="B1912">
            <v>171</v>
          </cell>
        </row>
        <row r="1913">
          <cell r="A1913">
            <v>35544562</v>
          </cell>
          <cell r="B1913">
            <v>91.666666666666657</v>
          </cell>
        </row>
        <row r="1914">
          <cell r="A1914">
            <v>710064160</v>
          </cell>
          <cell r="B1914">
            <v>6.6666666666666661</v>
          </cell>
        </row>
        <row r="1915">
          <cell r="A1915">
            <v>35541181</v>
          </cell>
          <cell r="B1915">
            <v>202.33333333333331</v>
          </cell>
        </row>
        <row r="1916">
          <cell r="A1916">
            <v>35571829</v>
          </cell>
          <cell r="B1916">
            <v>14.999999999999998</v>
          </cell>
        </row>
        <row r="1917">
          <cell r="A1917">
            <v>710064209</v>
          </cell>
          <cell r="B1917">
            <v>39</v>
          </cell>
        </row>
        <row r="1918">
          <cell r="A1918">
            <v>35541199</v>
          </cell>
          <cell r="B1918">
            <v>297</v>
          </cell>
        </row>
        <row r="1919">
          <cell r="A1919">
            <v>710064225</v>
          </cell>
          <cell r="B1919">
            <v>11.333333333333332</v>
          </cell>
        </row>
        <row r="1920">
          <cell r="A1920">
            <v>42029210</v>
          </cell>
          <cell r="B1920">
            <v>182.66666666666666</v>
          </cell>
        </row>
        <row r="1921">
          <cell r="A1921">
            <v>52547477</v>
          </cell>
          <cell r="B1921">
            <v>84</v>
          </cell>
        </row>
        <row r="1922">
          <cell r="A1922">
            <v>17318858</v>
          </cell>
          <cell r="B1922">
            <v>529.33333333333326</v>
          </cell>
        </row>
        <row r="1923">
          <cell r="A1923">
            <v>50429256</v>
          </cell>
          <cell r="B1923">
            <v>150</v>
          </cell>
        </row>
        <row r="1924">
          <cell r="A1924">
            <v>30852056</v>
          </cell>
          <cell r="B1924">
            <v>476.66666666666663</v>
          </cell>
        </row>
        <row r="1925">
          <cell r="A1925">
            <v>42258120</v>
          </cell>
          <cell r="B1925">
            <v>323.66666666666663</v>
          </cell>
        </row>
        <row r="1926">
          <cell r="A1926">
            <v>42263352</v>
          </cell>
          <cell r="B1926">
            <v>213</v>
          </cell>
        </row>
        <row r="1927">
          <cell r="A1927">
            <v>42176182</v>
          </cell>
          <cell r="B1927">
            <v>643.33333333333326</v>
          </cell>
        </row>
        <row r="1928">
          <cell r="A1928">
            <v>30809193</v>
          </cell>
          <cell r="B1928">
            <v>827.66666666666652</v>
          </cell>
        </row>
        <row r="1929">
          <cell r="A1929">
            <v>42178941</v>
          </cell>
          <cell r="B1929">
            <v>552.66666666666663</v>
          </cell>
        </row>
        <row r="1930">
          <cell r="A1930">
            <v>42256887</v>
          </cell>
          <cell r="B1930">
            <v>569.33333333333326</v>
          </cell>
        </row>
        <row r="1931">
          <cell r="A1931">
            <v>17643902</v>
          </cell>
          <cell r="B1931">
            <v>509.99999999999994</v>
          </cell>
        </row>
        <row r="1932">
          <cell r="A1932">
            <v>31825389</v>
          </cell>
          <cell r="B1932">
            <v>83</v>
          </cell>
        </row>
        <row r="1933">
          <cell r="A1933">
            <v>31825001</v>
          </cell>
          <cell r="B1933">
            <v>131</v>
          </cell>
        </row>
        <row r="1934">
          <cell r="A1934">
            <v>34003304</v>
          </cell>
          <cell r="B1934">
            <v>201</v>
          </cell>
        </row>
        <row r="1935">
          <cell r="A1935">
            <v>31825010</v>
          </cell>
          <cell r="B1935">
            <v>230</v>
          </cell>
        </row>
        <row r="1936">
          <cell r="A1936">
            <v>31825729</v>
          </cell>
          <cell r="B1936">
            <v>158.66666666666666</v>
          </cell>
        </row>
        <row r="1937">
          <cell r="A1937">
            <v>42040655</v>
          </cell>
          <cell r="B1937">
            <v>238.99999999999997</v>
          </cell>
        </row>
        <row r="1938">
          <cell r="A1938">
            <v>42401526</v>
          </cell>
          <cell r="B1938">
            <v>225</v>
          </cell>
        </row>
        <row r="1939">
          <cell r="A1939">
            <v>17643066</v>
          </cell>
          <cell r="B1939">
            <v>361.66666666666663</v>
          </cell>
        </row>
        <row r="1940">
          <cell r="A1940">
            <v>36103918</v>
          </cell>
          <cell r="B1940">
            <v>14.666666666666666</v>
          </cell>
        </row>
        <row r="1941">
          <cell r="A1941">
            <v>36103152</v>
          </cell>
          <cell r="B1941">
            <v>51.333333333333329</v>
          </cell>
        </row>
        <row r="1942">
          <cell r="A1942">
            <v>31824986</v>
          </cell>
          <cell r="B1942">
            <v>90</v>
          </cell>
        </row>
        <row r="1943">
          <cell r="A1943">
            <v>17055351</v>
          </cell>
          <cell r="B1943">
            <v>349.66666666666663</v>
          </cell>
        </row>
        <row r="1944">
          <cell r="A1944">
            <v>588041</v>
          </cell>
          <cell r="B1944">
            <v>168.33333333333331</v>
          </cell>
        </row>
        <row r="1945">
          <cell r="A1945">
            <v>31826539</v>
          </cell>
          <cell r="B1945">
            <v>217</v>
          </cell>
        </row>
        <row r="1946">
          <cell r="A1946">
            <v>31825435</v>
          </cell>
          <cell r="B1946">
            <v>102.33333333333331</v>
          </cell>
        </row>
        <row r="1947">
          <cell r="A1947">
            <v>42210429</v>
          </cell>
          <cell r="B1947">
            <v>196.99999999999997</v>
          </cell>
        </row>
        <row r="1948">
          <cell r="A1948">
            <v>31825702</v>
          </cell>
          <cell r="B1948">
            <v>179.33333333333331</v>
          </cell>
        </row>
        <row r="1949">
          <cell r="A1949">
            <v>35662867</v>
          </cell>
          <cell r="B1949">
            <v>261</v>
          </cell>
        </row>
        <row r="1950">
          <cell r="A1950">
            <v>31825052</v>
          </cell>
          <cell r="B1950">
            <v>326.66666666666663</v>
          </cell>
        </row>
        <row r="1951">
          <cell r="A1951">
            <v>30997241</v>
          </cell>
          <cell r="B1951">
            <v>245.66666666666663</v>
          </cell>
        </row>
        <row r="1952">
          <cell r="A1952">
            <v>37920421</v>
          </cell>
          <cell r="B1952">
            <v>246.66666666666663</v>
          </cell>
        </row>
        <row r="1953">
          <cell r="A1953">
            <v>51074800</v>
          </cell>
          <cell r="B1953">
            <v>157</v>
          </cell>
        </row>
        <row r="1954">
          <cell r="A1954">
            <v>31826113</v>
          </cell>
          <cell r="B1954">
            <v>30.333333333333332</v>
          </cell>
        </row>
        <row r="1955">
          <cell r="A1955">
            <v>18048650</v>
          </cell>
          <cell r="B1955">
            <v>200.33333333333331</v>
          </cell>
        </row>
        <row r="1956">
          <cell r="A1956">
            <v>17060125</v>
          </cell>
          <cell r="B1956">
            <v>131.33333333333331</v>
          </cell>
        </row>
        <row r="1957">
          <cell r="A1957">
            <v>30232228</v>
          </cell>
          <cell r="B1957">
            <v>279.33333333333331</v>
          </cell>
        </row>
        <row r="1958">
          <cell r="A1958">
            <v>42378001</v>
          </cell>
          <cell r="B1958">
            <v>156.33333333333331</v>
          </cell>
        </row>
        <row r="1959">
          <cell r="A1959">
            <v>30414164</v>
          </cell>
          <cell r="B1959">
            <v>220.66666666666663</v>
          </cell>
        </row>
        <row r="1960">
          <cell r="A1960">
            <v>652687</v>
          </cell>
          <cell r="B1960">
            <v>358</v>
          </cell>
        </row>
        <row r="1961">
          <cell r="A1961">
            <v>42377498</v>
          </cell>
          <cell r="B1961">
            <v>112.33333333333331</v>
          </cell>
        </row>
        <row r="1962">
          <cell r="A1962">
            <v>17054389</v>
          </cell>
          <cell r="B1962">
            <v>229.33333333333331</v>
          </cell>
        </row>
        <row r="1963">
          <cell r="A1963">
            <v>36129011</v>
          </cell>
          <cell r="B1963">
            <v>175.33333333333331</v>
          </cell>
        </row>
        <row r="1964">
          <cell r="A1964">
            <v>614564</v>
          </cell>
          <cell r="B1964">
            <v>348.33333333333331</v>
          </cell>
        </row>
        <row r="1965">
          <cell r="A1965">
            <v>42218497</v>
          </cell>
          <cell r="B1965">
            <v>261.66666666666663</v>
          </cell>
        </row>
        <row r="1966">
          <cell r="A1966">
            <v>614505</v>
          </cell>
          <cell r="B1966">
            <v>169.66666666666666</v>
          </cell>
        </row>
        <row r="1967">
          <cell r="A1967">
            <v>37813056</v>
          </cell>
          <cell r="B1967">
            <v>487.99999999999994</v>
          </cell>
        </row>
        <row r="1968">
          <cell r="A1968">
            <v>37904299</v>
          </cell>
          <cell r="B1968">
            <v>389.33333333333331</v>
          </cell>
        </row>
        <row r="1969">
          <cell r="A1969">
            <v>37909533</v>
          </cell>
          <cell r="B1969">
            <v>202.66666666666666</v>
          </cell>
        </row>
        <row r="1970">
          <cell r="A1970">
            <v>42002931</v>
          </cell>
          <cell r="B1970">
            <v>356.66666666666663</v>
          </cell>
        </row>
        <row r="1971">
          <cell r="A1971">
            <v>652709</v>
          </cell>
          <cell r="B1971">
            <v>240.66666666666666</v>
          </cell>
        </row>
        <row r="1972">
          <cell r="A1972">
            <v>37958470</v>
          </cell>
          <cell r="B1972">
            <v>186.66666666666666</v>
          </cell>
        </row>
        <row r="1973">
          <cell r="A1973">
            <v>17327172</v>
          </cell>
          <cell r="B1973">
            <v>138.33333333333331</v>
          </cell>
        </row>
        <row r="1974">
          <cell r="A1974">
            <v>42125278</v>
          </cell>
          <cell r="B1974">
            <v>315.33333333333331</v>
          </cell>
        </row>
        <row r="1975">
          <cell r="A1975">
            <v>31825621</v>
          </cell>
          <cell r="B1975">
            <v>90.666666666666657</v>
          </cell>
        </row>
        <row r="1976">
          <cell r="A1976">
            <v>31825281</v>
          </cell>
          <cell r="B1976">
            <v>45.333333333333329</v>
          </cell>
        </row>
        <row r="1977">
          <cell r="A1977">
            <v>31825150</v>
          </cell>
          <cell r="B1977">
            <v>215.33333333333331</v>
          </cell>
        </row>
        <row r="1978">
          <cell r="A1978">
            <v>37955942</v>
          </cell>
          <cell r="B1978">
            <v>99.999999999999986</v>
          </cell>
        </row>
        <row r="1979">
          <cell r="A1979">
            <v>31897673</v>
          </cell>
          <cell r="B1979">
            <v>3.333333333333333</v>
          </cell>
        </row>
        <row r="1980">
          <cell r="A1980">
            <v>31897797</v>
          </cell>
          <cell r="B1980">
            <v>5.333333333333333</v>
          </cell>
        </row>
        <row r="1981">
          <cell r="A1981">
            <v>17060265</v>
          </cell>
          <cell r="B1981">
            <v>239.33333333333331</v>
          </cell>
        </row>
        <row r="1982">
          <cell r="A1982">
            <v>30232481</v>
          </cell>
          <cell r="B1982">
            <v>181.33333333333331</v>
          </cell>
        </row>
        <row r="1983">
          <cell r="A1983">
            <v>17060354</v>
          </cell>
          <cell r="B1983">
            <v>101.33333333333331</v>
          </cell>
        </row>
        <row r="1984">
          <cell r="A1984">
            <v>622605</v>
          </cell>
          <cell r="B1984">
            <v>357.33333333333331</v>
          </cell>
        </row>
        <row r="1985">
          <cell r="A1985">
            <v>42071399</v>
          </cell>
          <cell r="B1985">
            <v>275.66666666666663</v>
          </cell>
        </row>
        <row r="1986">
          <cell r="A1986">
            <v>42035724</v>
          </cell>
          <cell r="B1986">
            <v>399.66666666666663</v>
          </cell>
        </row>
        <row r="1987">
          <cell r="A1987">
            <v>37947737</v>
          </cell>
          <cell r="B1987">
            <v>91</v>
          </cell>
        </row>
        <row r="1988">
          <cell r="A1988">
            <v>37975650</v>
          </cell>
          <cell r="B1988">
            <v>318</v>
          </cell>
        </row>
        <row r="1989">
          <cell r="A1989">
            <v>17060079</v>
          </cell>
          <cell r="B1989">
            <v>139.33333333333331</v>
          </cell>
        </row>
        <row r="1990">
          <cell r="A1990">
            <v>42224055</v>
          </cell>
          <cell r="B1990">
            <v>417</v>
          </cell>
        </row>
        <row r="1991">
          <cell r="A1991">
            <v>36147150</v>
          </cell>
          <cell r="B1991">
            <v>336.33333333333331</v>
          </cell>
        </row>
        <row r="1992">
          <cell r="A1992">
            <v>37813421</v>
          </cell>
          <cell r="B1992">
            <v>292.33333333333331</v>
          </cell>
        </row>
        <row r="1993">
          <cell r="A1993">
            <v>37942743</v>
          </cell>
          <cell r="B1993">
            <v>157.33333333333331</v>
          </cell>
        </row>
        <row r="1994">
          <cell r="A1994">
            <v>42090741</v>
          </cell>
          <cell r="B1994">
            <v>217.66666666666666</v>
          </cell>
        </row>
        <row r="1995">
          <cell r="A1995">
            <v>42227496</v>
          </cell>
          <cell r="B1995">
            <v>262</v>
          </cell>
        </row>
        <row r="1996">
          <cell r="A1996">
            <v>37910493</v>
          </cell>
          <cell r="B1996">
            <v>43.333333333333329</v>
          </cell>
        </row>
        <row r="1997">
          <cell r="A1997">
            <v>31942067</v>
          </cell>
          <cell r="B1997">
            <v>357.33333333333331</v>
          </cell>
        </row>
        <row r="1998">
          <cell r="A1998">
            <v>17151961</v>
          </cell>
          <cell r="B1998">
            <v>258.66666666666663</v>
          </cell>
        </row>
        <row r="1999">
          <cell r="A1999">
            <v>17080665</v>
          </cell>
          <cell r="B1999">
            <v>302.33333333333331</v>
          </cell>
        </row>
        <row r="2000">
          <cell r="A2000">
            <v>31942130</v>
          </cell>
          <cell r="B2000">
            <v>121.33333333333333</v>
          </cell>
        </row>
        <row r="2001">
          <cell r="A2001">
            <v>42109191</v>
          </cell>
          <cell r="B2001">
            <v>248.33333333333331</v>
          </cell>
        </row>
        <row r="2002">
          <cell r="A2002">
            <v>42078415</v>
          </cell>
          <cell r="B2002">
            <v>102.33333333333333</v>
          </cell>
        </row>
        <row r="2003">
          <cell r="A2003">
            <v>42088917</v>
          </cell>
          <cell r="B2003">
            <v>307</v>
          </cell>
        </row>
        <row r="2004">
          <cell r="A2004">
            <v>42036518</v>
          </cell>
          <cell r="B2004">
            <v>18.666666666666664</v>
          </cell>
        </row>
        <row r="2005">
          <cell r="A2005">
            <v>31942806</v>
          </cell>
          <cell r="B2005">
            <v>113.66666666666666</v>
          </cell>
        </row>
        <row r="2006">
          <cell r="A2006">
            <v>42434912</v>
          </cell>
          <cell r="B2006">
            <v>234.66666666666666</v>
          </cell>
        </row>
        <row r="2007">
          <cell r="A2007">
            <v>17060010</v>
          </cell>
          <cell r="B2007">
            <v>291.33333333333331</v>
          </cell>
        </row>
        <row r="2008">
          <cell r="A2008">
            <v>31942733</v>
          </cell>
          <cell r="B2008">
            <v>391.33333333333326</v>
          </cell>
        </row>
        <row r="2009">
          <cell r="A2009">
            <v>42027136</v>
          </cell>
          <cell r="B2009">
            <v>162.66666666666666</v>
          </cell>
        </row>
        <row r="2010">
          <cell r="A2010">
            <v>37938045</v>
          </cell>
          <cell r="B2010">
            <v>172.66666666666666</v>
          </cell>
        </row>
        <row r="2011">
          <cell r="A2011">
            <v>42242533</v>
          </cell>
          <cell r="B2011">
            <v>23.333333333333332</v>
          </cell>
        </row>
        <row r="2012">
          <cell r="A2012">
            <v>50295829</v>
          </cell>
          <cell r="B2012">
            <v>132</v>
          </cell>
        </row>
        <row r="2013">
          <cell r="A2013">
            <v>42104955</v>
          </cell>
          <cell r="B2013">
            <v>175.66666666666666</v>
          </cell>
        </row>
        <row r="2014">
          <cell r="A2014">
            <v>35561548</v>
          </cell>
          <cell r="B2014">
            <v>296</v>
          </cell>
        </row>
        <row r="2015">
          <cell r="A2015">
            <v>17079756</v>
          </cell>
          <cell r="B2015">
            <v>665</v>
          </cell>
        </row>
        <row r="2016">
          <cell r="A2016">
            <v>31942199</v>
          </cell>
          <cell r="B2016">
            <v>209</v>
          </cell>
        </row>
        <row r="2017">
          <cell r="A2017">
            <v>37894323</v>
          </cell>
          <cell r="B2017">
            <v>141</v>
          </cell>
        </row>
        <row r="2018">
          <cell r="A2018">
            <v>31942032</v>
          </cell>
          <cell r="B2018">
            <v>159.66666666666666</v>
          </cell>
        </row>
        <row r="2019">
          <cell r="A2019">
            <v>35538643</v>
          </cell>
          <cell r="B2019">
            <v>153.66666666666666</v>
          </cell>
        </row>
        <row r="2020">
          <cell r="A2020">
            <v>17151503</v>
          </cell>
          <cell r="B2020">
            <v>215.66666666666666</v>
          </cell>
        </row>
        <row r="2021">
          <cell r="A2021">
            <v>50639668</v>
          </cell>
          <cell r="B2021">
            <v>254.66666666666666</v>
          </cell>
        </row>
        <row r="2022">
          <cell r="A2022">
            <v>17080151</v>
          </cell>
          <cell r="B2022">
            <v>353.33333333333331</v>
          </cell>
        </row>
        <row r="2023">
          <cell r="A2023">
            <v>37795988</v>
          </cell>
          <cell r="B2023">
            <v>77.333333333333329</v>
          </cell>
        </row>
        <row r="2024">
          <cell r="A2024">
            <v>52170616</v>
          </cell>
          <cell r="B2024">
            <v>3</v>
          </cell>
        </row>
        <row r="2025">
          <cell r="A2025">
            <v>35542837</v>
          </cell>
          <cell r="B2025">
            <v>118.66666666666666</v>
          </cell>
        </row>
        <row r="2026">
          <cell r="A2026">
            <v>30689333</v>
          </cell>
          <cell r="B2026">
            <v>167</v>
          </cell>
        </row>
        <row r="2027">
          <cell r="A2027">
            <v>37878191</v>
          </cell>
          <cell r="B2027">
            <v>65</v>
          </cell>
        </row>
        <row r="2028">
          <cell r="A2028">
            <v>31942202</v>
          </cell>
          <cell r="B2028">
            <v>233</v>
          </cell>
        </row>
        <row r="2029">
          <cell r="A2029">
            <v>37942123</v>
          </cell>
          <cell r="B2029">
            <v>230.33333333333331</v>
          </cell>
        </row>
        <row r="2030">
          <cell r="A2030">
            <v>37796046</v>
          </cell>
          <cell r="B2030">
            <v>231</v>
          </cell>
        </row>
        <row r="2031">
          <cell r="A2031">
            <v>31942601</v>
          </cell>
          <cell r="B2031">
            <v>226.33333333333331</v>
          </cell>
        </row>
        <row r="2032">
          <cell r="A2032">
            <v>42107491</v>
          </cell>
          <cell r="B2032">
            <v>117.66666666666666</v>
          </cell>
        </row>
        <row r="2033">
          <cell r="A2033">
            <v>31314503</v>
          </cell>
          <cell r="B2033">
            <v>42.333333333333329</v>
          </cell>
        </row>
        <row r="2034">
          <cell r="A2034">
            <v>52022072</v>
          </cell>
          <cell r="B2034">
            <v>222.33333333333331</v>
          </cell>
        </row>
        <row r="2035">
          <cell r="A2035">
            <v>42083966</v>
          </cell>
          <cell r="B2035">
            <v>42.333333333333329</v>
          </cell>
        </row>
        <row r="2036">
          <cell r="A2036">
            <v>17151627</v>
          </cell>
          <cell r="B2036">
            <v>124.33333333333333</v>
          </cell>
        </row>
        <row r="2037">
          <cell r="A2037">
            <v>42393141</v>
          </cell>
          <cell r="B2037">
            <v>123</v>
          </cell>
        </row>
        <row r="2038">
          <cell r="A2038">
            <v>42261121</v>
          </cell>
          <cell r="B2038">
            <v>323.33333333333331</v>
          </cell>
        </row>
        <row r="2039">
          <cell r="A2039">
            <v>710229640</v>
          </cell>
          <cell r="B2039">
            <v>134.66666666666666</v>
          </cell>
        </row>
        <row r="2040">
          <cell r="A2040">
            <v>710213603</v>
          </cell>
          <cell r="B2040">
            <v>407.66666666666663</v>
          </cell>
        </row>
        <row r="2041">
          <cell r="A2041">
            <v>31789188</v>
          </cell>
          <cell r="B2041">
            <v>126.33333333333331</v>
          </cell>
        </row>
        <row r="2042">
          <cell r="A2042">
            <v>50723227</v>
          </cell>
          <cell r="B2042">
            <v>28</v>
          </cell>
        </row>
        <row r="2043">
          <cell r="A2043">
            <v>51950774</v>
          </cell>
          <cell r="B2043">
            <v>21.333333333333332</v>
          </cell>
        </row>
        <row r="2044">
          <cell r="A2044">
            <v>51950774</v>
          </cell>
          <cell r="B2044">
            <v>12</v>
          </cell>
        </row>
        <row r="2045">
          <cell r="A2045">
            <v>42183529</v>
          </cell>
          <cell r="B2045">
            <v>419.66666666666663</v>
          </cell>
        </row>
        <row r="2046">
          <cell r="A2046">
            <v>42364531</v>
          </cell>
          <cell r="B2046">
            <v>103.33333333333331</v>
          </cell>
        </row>
        <row r="2047">
          <cell r="A2047">
            <v>36069833</v>
          </cell>
          <cell r="B2047">
            <v>234.66666666666666</v>
          </cell>
        </row>
        <row r="2048">
          <cell r="A2048">
            <v>710224460</v>
          </cell>
          <cell r="B2048">
            <v>122.66666666666666</v>
          </cell>
        </row>
        <row r="2049">
          <cell r="A2049">
            <v>42169623</v>
          </cell>
          <cell r="B2049">
            <v>128.33333333333331</v>
          </cell>
        </row>
        <row r="2050">
          <cell r="A2050">
            <v>30804663</v>
          </cell>
          <cell r="B2050">
            <v>121.66666666666666</v>
          </cell>
        </row>
        <row r="2051">
          <cell r="A2051">
            <v>31801722</v>
          </cell>
          <cell r="B2051">
            <v>83.666666666666657</v>
          </cell>
        </row>
        <row r="2052">
          <cell r="A2052">
            <v>42258031</v>
          </cell>
          <cell r="B2052">
            <v>105.66666666666666</v>
          </cell>
        </row>
        <row r="2053">
          <cell r="A2053">
            <v>50448692</v>
          </cell>
          <cell r="B2053">
            <v>39.666666666666664</v>
          </cell>
        </row>
        <row r="2054">
          <cell r="A2054">
            <v>42448484</v>
          </cell>
          <cell r="B2054">
            <v>251.99999999999997</v>
          </cell>
        </row>
        <row r="2055">
          <cell r="A2055">
            <v>42447445</v>
          </cell>
          <cell r="B2055">
            <v>235</v>
          </cell>
        </row>
        <row r="2056">
          <cell r="A2056">
            <v>50537431</v>
          </cell>
          <cell r="B2056">
            <v>14.999999999999998</v>
          </cell>
        </row>
        <row r="2057">
          <cell r="A2057">
            <v>42409136</v>
          </cell>
          <cell r="B2057">
            <v>81.333333333333329</v>
          </cell>
        </row>
        <row r="2058">
          <cell r="A2058">
            <v>42415829</v>
          </cell>
          <cell r="B2058">
            <v>14.666666666666666</v>
          </cell>
        </row>
        <row r="2059">
          <cell r="A2059">
            <v>52590968</v>
          </cell>
          <cell r="B2059">
            <v>10.666666666666666</v>
          </cell>
        </row>
        <row r="2060">
          <cell r="A2060">
            <v>50096630</v>
          </cell>
          <cell r="B2060">
            <v>187.66666666666666</v>
          </cell>
        </row>
        <row r="2061">
          <cell r="A2061">
            <v>710224133</v>
          </cell>
          <cell r="B2061">
            <v>17</v>
          </cell>
        </row>
        <row r="2062">
          <cell r="A2062">
            <v>710266529</v>
          </cell>
          <cell r="B2062">
            <v>50.333333333333329</v>
          </cell>
        </row>
        <row r="2063">
          <cell r="A2063">
            <v>37990845</v>
          </cell>
          <cell r="B2063">
            <v>149</v>
          </cell>
        </row>
        <row r="2064">
          <cell r="A2064">
            <v>42165393</v>
          </cell>
          <cell r="B2064">
            <v>313.33333333333331</v>
          </cell>
        </row>
        <row r="2065">
          <cell r="A2065">
            <v>36129046</v>
          </cell>
          <cell r="B2065">
            <v>167</v>
          </cell>
        </row>
        <row r="2066">
          <cell r="A2066">
            <v>42280885</v>
          </cell>
          <cell r="B2066">
            <v>167.33333333333331</v>
          </cell>
        </row>
        <row r="2067">
          <cell r="A2067">
            <v>710228538</v>
          </cell>
          <cell r="B2067">
            <v>113.33333333333333</v>
          </cell>
        </row>
        <row r="2068">
          <cell r="A2068">
            <v>42369649</v>
          </cell>
          <cell r="B2068">
            <v>56.333333333333329</v>
          </cell>
        </row>
        <row r="2069">
          <cell r="A2069">
            <v>710056770</v>
          </cell>
          <cell r="B2069">
            <v>19.333333333333332</v>
          </cell>
        </row>
        <row r="2070">
          <cell r="A2070">
            <v>42058759</v>
          </cell>
          <cell r="B2070">
            <v>60.666666666666664</v>
          </cell>
        </row>
        <row r="2071">
          <cell r="A2071">
            <v>52457141</v>
          </cell>
          <cell r="B2071">
            <v>7</v>
          </cell>
        </row>
        <row r="2072">
          <cell r="A2072">
            <v>37900862</v>
          </cell>
          <cell r="B2072">
            <v>147</v>
          </cell>
        </row>
        <row r="2073">
          <cell r="A2073">
            <v>37975811</v>
          </cell>
          <cell r="B2073">
            <v>238.66666666666663</v>
          </cell>
        </row>
        <row r="2074">
          <cell r="A2074">
            <v>37908987</v>
          </cell>
          <cell r="B2074">
            <v>160.66666666666666</v>
          </cell>
        </row>
        <row r="2075">
          <cell r="A2075">
            <v>37906542</v>
          </cell>
          <cell r="B2075">
            <v>291.66666666666663</v>
          </cell>
        </row>
        <row r="2076">
          <cell r="A2076">
            <v>37896083</v>
          </cell>
          <cell r="B2076">
            <v>198.33333333333331</v>
          </cell>
        </row>
        <row r="2077">
          <cell r="A2077">
            <v>42007453</v>
          </cell>
          <cell r="B2077">
            <v>180.33333333333331</v>
          </cell>
        </row>
        <row r="2078">
          <cell r="A2078">
            <v>710231091</v>
          </cell>
          <cell r="B2078">
            <v>80</v>
          </cell>
        </row>
        <row r="2079">
          <cell r="A2079">
            <v>45024057</v>
          </cell>
          <cell r="B2079">
            <v>134</v>
          </cell>
        </row>
        <row r="2080">
          <cell r="A2080">
            <v>35991607</v>
          </cell>
          <cell r="B2080">
            <v>288.66666666666663</v>
          </cell>
        </row>
        <row r="2081">
          <cell r="A2081">
            <v>36129852</v>
          </cell>
          <cell r="B2081">
            <v>254.99999999999997</v>
          </cell>
        </row>
        <row r="2082">
          <cell r="A2082">
            <v>37877305</v>
          </cell>
          <cell r="B2082">
            <v>243.66666666666666</v>
          </cell>
        </row>
        <row r="2083">
          <cell r="A2083">
            <v>42396727</v>
          </cell>
          <cell r="B2083">
            <v>116.99999999999999</v>
          </cell>
        </row>
        <row r="2084">
          <cell r="A2084">
            <v>51458110</v>
          </cell>
          <cell r="B2084">
            <v>51</v>
          </cell>
        </row>
        <row r="2085">
          <cell r="A2085">
            <v>42344760</v>
          </cell>
          <cell r="B2085">
            <v>111.33333333333331</v>
          </cell>
        </row>
        <row r="2086">
          <cell r="A2086">
            <v>52108163</v>
          </cell>
          <cell r="B2086">
            <v>54.333333333333329</v>
          </cell>
        </row>
        <row r="2087">
          <cell r="A2087">
            <v>42235251</v>
          </cell>
          <cell r="B2087">
            <v>104.66666666666666</v>
          </cell>
        </row>
        <row r="2088">
          <cell r="A2088">
            <v>42384010</v>
          </cell>
          <cell r="B2088">
            <v>169.33333333333331</v>
          </cell>
        </row>
        <row r="2089">
          <cell r="A2089">
            <v>50803042</v>
          </cell>
          <cell r="B2089">
            <v>77.333333333333329</v>
          </cell>
        </row>
        <row r="2090">
          <cell r="A2090">
            <v>42081602</v>
          </cell>
          <cell r="B2090">
            <v>175.66666666666666</v>
          </cell>
        </row>
        <row r="2091">
          <cell r="A2091">
            <v>42083150</v>
          </cell>
          <cell r="B2091">
            <v>193.33333333333331</v>
          </cell>
        </row>
        <row r="2092">
          <cell r="A2092">
            <v>42407036</v>
          </cell>
          <cell r="B2092">
            <v>119</v>
          </cell>
        </row>
        <row r="2093">
          <cell r="A2093">
            <v>42094721</v>
          </cell>
          <cell r="B2093">
            <v>151.33333333333331</v>
          </cell>
        </row>
        <row r="2094">
          <cell r="A2094">
            <v>52319784</v>
          </cell>
          <cell r="B2094">
            <v>6.6666666666666661</v>
          </cell>
        </row>
        <row r="2095">
          <cell r="A2095">
            <v>35568003</v>
          </cell>
          <cell r="B2095">
            <v>94</v>
          </cell>
        </row>
        <row r="2096">
          <cell r="A2096">
            <v>42322855</v>
          </cell>
          <cell r="B2096">
            <v>127.66666666666666</v>
          </cell>
        </row>
        <row r="2097">
          <cell r="A2097">
            <v>45007802</v>
          </cell>
          <cell r="B2097">
            <v>97.666666666666657</v>
          </cell>
        </row>
        <row r="2098">
          <cell r="A2098">
            <v>35554304</v>
          </cell>
          <cell r="B2098">
            <v>112.33333333333333</v>
          </cell>
        </row>
        <row r="2099">
          <cell r="A2099">
            <v>42330181</v>
          </cell>
          <cell r="B2099">
            <v>25.666666666666664</v>
          </cell>
        </row>
        <row r="2100">
          <cell r="A2100">
            <v>35560347</v>
          </cell>
          <cell r="B2100">
            <v>496.66666666666663</v>
          </cell>
        </row>
        <row r="2101">
          <cell r="A2101">
            <v>35573597</v>
          </cell>
          <cell r="B2101">
            <v>161.66666666666666</v>
          </cell>
        </row>
        <row r="2102">
          <cell r="A2102">
            <v>35573597</v>
          </cell>
          <cell r="B2102">
            <v>165</v>
          </cell>
        </row>
      </sheetData>
      <sheetData sheetId="3"/>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https://d.docs.live.net/Users/jan.toman/Documents/Posledn&#225;%20&#250;loha/RRF/z&#225;kladn&#233;%20&#353;koly_2019_kniznice.xls"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or" refreshedDate="44179.590230439811" createdVersion="1" refreshedVersion="4" recordCount="2088">
  <cacheSource type="worksheet">
    <worksheetSource ref="A1:F2089" sheet="kniznice_SZP" r:id="rId2"/>
  </cacheSource>
  <cacheFields count="7">
    <cacheField name="ICO" numFmtId="0">
      <sharedItems containsSemiMixedTypes="0" containsString="0" containsNumber="1" containsInteger="1" minValue="161004" maxValue="710274220"/>
    </cacheField>
    <cacheField name="SZP ziaci" numFmtId="0">
      <sharedItems containsSemiMixedTypes="0" containsString="0" containsNumber="1" containsInteger="1" minValue="0" maxValue="812" count="163">
        <n v="812"/>
        <n v="645"/>
        <n v="470"/>
        <n v="461"/>
        <n v="454"/>
        <n v="442"/>
        <n v="417"/>
        <n v="407"/>
        <n v="398"/>
        <n v="394"/>
        <n v="379"/>
        <n v="330"/>
        <n v="321"/>
        <n v="314"/>
        <n v="304"/>
        <n v="299"/>
        <n v="293"/>
        <n v="287"/>
        <n v="262"/>
        <n v="259"/>
        <n v="257"/>
        <n v="252"/>
        <n v="250"/>
        <n v="246"/>
        <n v="243"/>
        <n v="238"/>
        <n v="237"/>
        <n v="231"/>
        <n v="227"/>
        <n v="220"/>
        <n v="217"/>
        <n v="212"/>
        <n v="211"/>
        <n v="208"/>
        <n v="198"/>
        <n v="190"/>
        <n v="187"/>
        <n v="185"/>
        <n v="183"/>
        <n v="181"/>
        <n v="176"/>
        <n v="174"/>
        <n v="171"/>
        <n v="170"/>
        <n v="167"/>
        <n v="166"/>
        <n v="165"/>
        <n v="164"/>
        <n v="161"/>
        <n v="155"/>
        <n v="149"/>
        <n v="145"/>
        <n v="143"/>
        <n v="140"/>
        <n v="135"/>
        <n v="130"/>
        <n v="126"/>
        <n v="123"/>
        <n v="121"/>
        <n v="117"/>
        <n v="114"/>
        <n v="112"/>
        <n v="110"/>
        <n v="108"/>
        <n v="107"/>
        <n v="105"/>
        <n v="103"/>
        <n v="102"/>
        <n v="101"/>
        <n v="100"/>
        <n v="99"/>
        <n v="98"/>
        <n v="97"/>
        <n v="95"/>
        <n v="94"/>
        <n v="93"/>
        <n v="90"/>
        <n v="89"/>
        <n v="88"/>
        <n v="87"/>
        <n v="85"/>
        <n v="84"/>
        <n v="83"/>
        <n v="82"/>
        <n v="81"/>
        <n v="80"/>
        <n v="79"/>
        <n v="77"/>
        <n v="76"/>
        <n v="75"/>
        <n v="74"/>
        <n v="73"/>
        <n v="72"/>
        <n v="71"/>
        <n v="70"/>
        <n v="69"/>
        <n v="68"/>
        <n v="67"/>
        <n v="66"/>
        <n v="65"/>
        <n v="64"/>
        <n v="63"/>
        <n v="62"/>
        <n v="61"/>
        <n v="60"/>
        <n v="59"/>
        <n v="58"/>
        <n v="57"/>
        <n v="56"/>
        <n v="55"/>
        <n v="52"/>
        <n v="51"/>
        <n v="50"/>
        <n v="49"/>
        <n v="48"/>
        <n v="47"/>
        <n v="46"/>
        <n v="45"/>
        <n v="44"/>
        <n v="43"/>
        <n v="42"/>
        <n v="41"/>
        <n v="40"/>
        <n v="39"/>
        <n v="38"/>
        <n v="37"/>
        <n v="36"/>
        <n v="35"/>
        <n v="34"/>
        <n v="33"/>
        <n v="32"/>
        <n v="31"/>
        <n v="30"/>
        <n v="29"/>
        <n v="28"/>
        <n v="27"/>
        <n v="26"/>
        <n v="25"/>
        <n v="24"/>
        <n v="23"/>
        <n v="22"/>
        <n v="21"/>
        <n v="20"/>
        <n v="19"/>
        <n v="18"/>
        <n v="17"/>
        <n v="16"/>
        <n v="15"/>
        <n v="14"/>
        <n v="13"/>
        <n v="12"/>
        <n v="11"/>
        <n v="10"/>
        <n v="9"/>
        <n v="8"/>
        <n v="7"/>
        <n v="6"/>
        <n v="5"/>
        <n v="4"/>
        <n v="3"/>
        <n v="2"/>
        <n v="1"/>
        <n v="0"/>
      </sharedItems>
    </cacheField>
    <cacheField name="EDUID" numFmtId="0">
      <sharedItems containsSemiMixedTypes="0" containsString="0" containsNumber="1" containsInteger="1" minValue="100000019" maxValue="100018766"/>
    </cacheField>
    <cacheField name="pocet ziakov" numFmtId="0">
      <sharedItems containsMixedTypes="1" containsNumber="1" minValue="2" maxValue="1201"/>
    </cacheField>
    <cacheField name="kniznica SZP" numFmtId="0">
      <sharedItems containsSemiMixedTypes="0" containsString="0" containsNumber="1" containsInteger="1" minValue="0" maxValue="710274220" count="1087">
        <n v="36158119"/>
        <n v="0"/>
        <n v="35534656"/>
        <n v="35544414"/>
        <n v="35543426"/>
        <n v="35546573"/>
        <n v="35546751"/>
        <n v="35544341"/>
        <n v="37831739"/>
        <n v="51845598"/>
        <n v="35991861"/>
        <n v="17071097"/>
        <n v="37876317"/>
        <n v="35543752"/>
        <n v="17080720"/>
        <n v="37888714"/>
        <n v="36158101"/>
        <n v="35541385"/>
        <n v="35544201"/>
        <n v="35544422"/>
        <n v="37873393"/>
        <n v="37873270"/>
        <n v="37888625"/>
        <n v="37873334"/>
        <n v="31942067"/>
        <n v="37873415"/>
        <n v="36158895"/>
        <n v="37874187"/>
        <n v="37888587"/>
        <n v="37873954"/>
        <n v="37877003"/>
        <n v="37874454"/>
        <n v="37828851"/>
        <n v="37950975"/>
        <n v="37873300"/>
        <n v="37873288"/>
        <n v="42104378"/>
        <n v="37828878"/>
        <n v="35541148"/>
        <n v="36158097"/>
        <n v="37888650"/>
        <n v="37833855"/>
        <n v="51896095"/>
        <n v="35542268"/>
        <n v="37873385"/>
        <n v="35546484"/>
        <n v="37876651"/>
        <n v="37874055"/>
        <n v="37888862"/>
        <n v="37872923"/>
        <n v="36158089"/>
        <n v="37876678"/>
        <n v="710062850"/>
        <n v="35991852"/>
        <n v="37873181"/>
        <n v="35541326"/>
        <n v="35544805"/>
        <n v="37828371"/>
        <n v="51001489"/>
        <n v="35543906"/>
        <n v="36158348"/>
        <n v="35543701"/>
        <n v="35541199"/>
        <n v="36158984"/>
        <n v="35543639"/>
        <n v="35546085"/>
        <n v="37828363"/>
        <n v="37873822"/>
        <n v="35544546"/>
        <n v="35541156"/>
        <n v="35541318"/>
        <n v="37888820"/>
        <n v="35541245"/>
        <n v="37831771"/>
        <n v="37876988"/>
        <n v="37791851"/>
        <n v="35544392"/>
        <n v="37873920"/>
        <n v="35545755"/>
        <n v="37833995"/>
        <n v="36090361"/>
        <n v="37865498"/>
        <n v="37831801"/>
        <n v="37833871"/>
        <n v="710064330"/>
        <n v="37877496"/>
        <n v="50431498"/>
        <n v="37874063"/>
        <n v="37876791"/>
        <n v="37876457"/>
        <n v="37873164"/>
        <n v="36158143"/>
        <n v="710064365"/>
        <n v="35541296"/>
        <n v="710061781"/>
        <n v="35545640"/>
        <n v="35541181"/>
        <n v="37785834"/>
        <n v="37828886"/>
        <n v="37828452"/>
        <n v="37832867"/>
        <n v="37876805"/>
        <n v="35541121"/>
        <n v="37833251"/>
        <n v="35543825"/>
        <n v="35545623"/>
        <n v="35544457"/>
        <n v="31810276"/>
        <n v="37888480"/>
        <n v="710064276"/>
        <n v="35541253"/>
        <n v="710048629"/>
        <n v="35546069"/>
        <n v="36125148"/>
        <n v="35542250"/>
        <n v="35556684"/>
        <n v="37866800"/>
        <n v="37861191"/>
        <n v="31201784"/>
        <n v="37879731"/>
        <n v="37876376"/>
        <n v="36158429"/>
        <n v="710061455"/>
        <n v="35991755"/>
        <n v="37831500"/>
        <n v="35545631"/>
        <n v="37828495"/>
        <n v="37876368"/>
        <n v="37873172"/>
        <n v="35541130"/>
        <n v="37888765"/>
        <n v="37864548"/>
        <n v="37831828"/>
        <n v="37947966"/>
        <n v="35546093"/>
        <n v="710060670"/>
        <n v="31953204"/>
        <n v="35542241"/>
        <n v="710063083"/>
        <n v="37833847"/>
        <n v="35541229"/>
        <n v="37831640"/>
        <n v="35546077"/>
        <n v="37861255"/>
        <n v="37833626"/>
        <n v="17071089"/>
        <n v="37831593"/>
        <n v="37831631"/>
        <n v="35513454"/>
        <n v="35562447"/>
        <n v="37861174"/>
        <n v="37828487"/>
        <n v="36158411"/>
        <n v="37873377"/>
        <n v="35543914"/>
        <n v="35544562"/>
        <n v="37836684"/>
        <n v="37831534"/>
        <n v="37831704"/>
        <n v="35991607"/>
        <n v="37877160"/>
        <n v="35544121"/>
        <n v="35546425"/>
        <n v="36110744"/>
        <n v="37828304"/>
        <n v="37874101"/>
        <n v="37873121"/>
        <n v="710063377"/>
        <n v="37860917"/>
        <n v="37888595"/>
        <n v="37877135"/>
        <n v="37833987"/>
        <n v="17068223"/>
        <n v="37864530"/>
        <n v="37864050"/>
        <n v="37876741"/>
        <n v="37876694"/>
        <n v="37873296"/>
        <n v="35545577"/>
        <n v="710063849"/>
        <n v="710059590"/>
        <n v="37873547"/>
        <n v="37876031"/>
        <n v="37876996"/>
        <n v="35541067"/>
        <n v="37861158"/>
        <n v="710059027"/>
        <n v="710059922"/>
        <n v="37888528"/>
        <n v="37873938"/>
        <n v="37873148"/>
        <n v="31953158"/>
        <n v="42100500"/>
        <n v="35541172"/>
        <n v="37864378"/>
        <n v="37873750"/>
        <n v="31967256"/>
        <n v="37873130"/>
        <n v="37873318"/>
        <n v="35543931"/>
        <n v="36105881"/>
        <n v="37831780"/>
        <n v="37831518"/>
        <n v="710062494"/>
        <n v="37873261"/>
        <n v="35543647"/>
        <n v="710063989"/>
        <n v="35546476"/>
        <n v="36094081"/>
        <n v="37867041"/>
        <n v="37866745"/>
        <n v="37888404"/>
        <n v="37888609"/>
        <n v="37830813"/>
        <n v="37873342"/>
        <n v="37865366"/>
        <n v="37860810"/>
        <n v="37828401"/>
        <n v="37873598"/>
        <n v="35541211"/>
        <n v="36125601"/>
        <n v="37831810"/>
        <n v="37831852"/>
        <n v="35520078"/>
        <n v="17068975"/>
        <n v="37877232"/>
        <n v="37872885"/>
        <n v="35541075"/>
        <n v="37861107"/>
        <n v="710056540"/>
        <n v="37864084"/>
        <n v="710059973"/>
        <n v="37876198"/>
        <n v="37873351"/>
        <n v="51896133"/>
        <n v="35545585"/>
        <n v="37864483"/>
        <n v="37860801"/>
        <n v="37828860"/>
        <n v="37888684"/>
        <n v="45025274"/>
        <n v="37874039"/>
        <n v="37873601"/>
        <n v="37938215"/>
        <n v="35543728"/>
        <n v="36094111"/>
        <n v="37864581"/>
        <n v="37864092"/>
        <n v="37831721"/>
        <n v="35991496"/>
        <n v="37874012"/>
        <n v="37876104"/>
        <n v="37873831"/>
        <n v="710063172"/>
        <n v="614564"/>
        <n v="37888421"/>
        <n v="35519151"/>
        <n v="37874098"/>
        <n v="37876864"/>
        <n v="710062575"/>
        <n v="31953271"/>
        <n v="31302912"/>
        <n v="17080746"/>
        <n v="710061870"/>
        <n v="35541202"/>
        <n v="31202659"/>
        <n v="37867024"/>
        <n v="35991593"/>
        <n v="37888757"/>
        <n v="37873962"/>
        <n v="37874080"/>
        <n v="37876431"/>
        <n v="37876074"/>
        <n v="17070589"/>
        <n v="35543922"/>
        <n v="35541270"/>
        <n v="37865609"/>
        <n v="37860976"/>
        <n v="37860763"/>
        <n v="710058993"/>
        <n v="37831712"/>
        <n v="37831429"/>
        <n v="37831127"/>
        <n v="37876732"/>
        <n v="37874390"/>
        <n v="37836391"/>
        <n v="31825001"/>
        <n v="50672843"/>
        <n v="614394"/>
        <n v="35677767"/>
        <n v="37828843"/>
        <n v="37831372"/>
        <n v="17080738"/>
        <n v="52022072"/>
        <n v="31748201"/>
        <n v="36086606"/>
        <n v="37864432"/>
        <n v="37864386"/>
        <n v="31934617"/>
        <n v="51491346"/>
        <n v="710058861"/>
        <n v="710062460"/>
        <n v="37877097"/>
        <n v="37942247"/>
        <n v="35546051"/>
        <n v="35543957"/>
        <n v="710061463"/>
        <n v="36086789"/>
        <n v="37838431"/>
        <n v="36080349"/>
        <n v="37864327"/>
        <n v="37863991"/>
        <n v="37810839"/>
        <n v="36158933"/>
        <n v="35544554"/>
        <n v="36081043"/>
        <n v="36125661"/>
        <n v="36159042"/>
        <n v="17080762"/>
        <n v="31817068"/>
        <n v="37838440"/>
        <n v="37837001"/>
        <n v="34017011"/>
        <n v="37864491"/>
        <n v="37811924"/>
        <n v="37810901"/>
        <n v="37833961"/>
        <n v="37888412"/>
        <n v="37888641"/>
        <n v="37888790"/>
        <n v="37874021"/>
        <n v="35545607"/>
        <n v="35541288"/>
        <n v="36080799"/>
        <n v="37865056"/>
        <n v="37866907"/>
        <n v="37866931"/>
        <n v="37864572"/>
        <n v="37860933"/>
        <n v="42211476"/>
        <n v="35991488"/>
        <n v="35997621"/>
        <n v="37833898"/>
        <n v="37874071"/>
        <n v="710064462"/>
        <n v="710061587"/>
        <n v="35541113"/>
        <n v="710064098"/>
        <n v="37894323"/>
        <n v="36094102"/>
        <n v="36094218"/>
        <n v="36125687"/>
        <n v="37864521"/>
        <n v="37813005"/>
        <n v="35677708"/>
        <n v="37898086"/>
        <n v="37831232"/>
        <n v="710130353"/>
        <n v="36158976"/>
        <n v="37872869"/>
        <n v="31305318"/>
        <n v="35561301"/>
        <n v="17080711"/>
        <n v="17080754"/>
        <n v="17080703"/>
        <n v="31202331"/>
        <n v="37867121"/>
        <n v="37866966"/>
        <n v="37863690"/>
        <n v="37860739"/>
        <n v="37810103"/>
        <n v="37813510"/>
        <n v="37813064"/>
        <n v="710058934"/>
        <n v="37828312"/>
        <n v="37888498"/>
        <n v="37833740"/>
        <n v="37897039"/>
        <n v="710060866"/>
        <n v="37942379"/>
        <n v="710063776"/>
        <n v="35544295"/>
        <n v="35544074"/>
        <n v="35545593"/>
        <n v="35553863"/>
        <n v="35546492"/>
        <n v="36081078"/>
        <n v="36080519"/>
        <n v="31827705"/>
        <n v="37838334"/>
        <n v="36128414"/>
        <n v="37860828"/>
        <n v="37860721"/>
        <n v="37811860"/>
        <n v="37798383"/>
        <n v="37891723"/>
        <n v="710060114"/>
        <n v="37831208"/>
        <n v="37877305"/>
        <n v="37874004"/>
        <n v="37873610"/>
        <n v="37876660"/>
        <n v="37876473"/>
        <n v="37876066"/>
        <n v="36165620"/>
        <n v="37873326"/>
        <n v="710061617"/>
        <n v="35560347"/>
        <n v="36063932"/>
        <n v="36080501"/>
        <n v="34028277"/>
        <n v="31202284"/>
        <n v="36126594"/>
        <n v="37861166"/>
        <n v="710056486"/>
        <n v="37860852"/>
        <n v="36142654"/>
        <n v="37810332"/>
        <n v="37813226"/>
        <n v="37811941"/>
        <n v="37889371"/>
        <n v="52547540"/>
        <n v="37831488"/>
        <n v="35544015"/>
        <n v="37942123"/>
        <n v="36081051"/>
        <n v="37866737"/>
        <n v="37861247"/>
        <n v="50655884"/>
        <n v="37812238"/>
        <n v="42387299"/>
        <n v="37808699"/>
        <n v="42434858"/>
        <n v="37810375"/>
        <n v="42378001"/>
        <n v="35677821"/>
        <n v="710059086"/>
        <n v="37833669"/>
        <n v="37870530"/>
        <n v="36158968"/>
        <n v="37792041"/>
        <n v="36159051"/>
        <n v="37876848"/>
        <n v="37876813"/>
        <n v="36165051"/>
        <n v="35544384"/>
        <n v="710063008"/>
        <n v="35546328"/>
        <n v="37836412"/>
        <n v="36094226"/>
        <n v="37837052"/>
        <n v="35678127"/>
        <n v="31201741"/>
        <n v="37861212"/>
        <n v="37866796"/>
        <n v="36110752"/>
        <n v="37812483"/>
        <n v="37813153"/>
        <n v="36145297"/>
        <n v="30232228"/>
        <n v="35677856"/>
        <n v="710274220"/>
        <n v="37888561"/>
        <n v="37831356"/>
        <n v="37873539"/>
        <n v="37876562"/>
        <n v="37873776"/>
        <n v="37877208"/>
        <n v="35544317"/>
        <n v="35544228"/>
        <n v="17080771"/>
        <n v="31773702"/>
        <n v="36063959"/>
        <n v="31754911"/>
        <n v="36081035"/>
        <n v="37836714"/>
        <n v="36086681"/>
        <n v="31202802"/>
        <n v="36125679"/>
        <n v="36125563"/>
        <n v="36125431"/>
        <n v="34000976"/>
        <n v="35995955"/>
        <n v="35995998"/>
        <n v="36128473"/>
        <n v="36115207"/>
        <n v="37865676"/>
        <n v="37865064"/>
        <n v="37867008"/>
        <n v="37861115"/>
        <n v="37861182"/>
        <n v="37867172"/>
        <n v="37867016"/>
        <n v="37866877"/>
        <n v="37860992"/>
        <n v="37860615"/>
        <n v="37811487"/>
        <n v="37910477"/>
        <n v="37812971"/>
        <n v="37813277"/>
        <n v="37810898"/>
        <n v="37813056"/>
        <n v="51786249"/>
        <n v="37831798"/>
        <n v="37873971"/>
        <n v="37941658"/>
        <n v="37791605"/>
        <n v="37873911"/>
        <n v="37873237"/>
        <n v="37876970"/>
        <n v="710064489"/>
        <n v="35544198"/>
        <n v="35542276"/>
        <n v="50639668"/>
        <n v="31773729"/>
        <n v="36086576"/>
        <n v="36081001"/>
        <n v="37836706"/>
        <n v="37838377"/>
        <n v="37837044"/>
        <n v="37838326"/>
        <n v="710057148"/>
        <n v="36078514"/>
        <n v="36080403"/>
        <n v="37836617"/>
        <n v="36125610"/>
        <n v="36125075"/>
        <n v="35995963"/>
        <n v="37965859"/>
        <n v="37866885"/>
        <n v="37860704"/>
        <n v="37812505"/>
        <n v="37812378"/>
        <n v="37813617"/>
        <n v="710058942"/>
        <n v="710059051"/>
        <n v="710059795"/>
        <n v="37888692"/>
        <n v="37833791"/>
        <n v="37874381"/>
        <n v="35544244"/>
        <n v="710062052"/>
        <n v="31263097"/>
        <n v="35540486"/>
        <n v="36063924"/>
        <n v="31780539"/>
        <n v="36067334"/>
        <n v="36094137"/>
        <n v="36080527"/>
        <n v="710056150"/>
        <n v="36090379"/>
        <n v="36093939"/>
        <n v="36080471"/>
        <n v="35602651"/>
        <n v="36094196"/>
        <n v="36094188"/>
        <n v="31825010"/>
        <n v="36125920"/>
        <n v="34008900"/>
        <n v="36124656"/>
        <n v="36124711"/>
        <n v="31201725"/>
        <n v="36128481"/>
        <n v="36125636"/>
        <n v="37866915"/>
        <n v="37866923"/>
        <n v="36106011"/>
        <n v="37863959"/>
        <n v="710057504"/>
        <n v="37860712"/>
        <n v="37860631"/>
        <n v="37865536"/>
        <n v="31825052"/>
        <n v="37808761"/>
        <n v="37813099"/>
        <n v="710058659"/>
        <n v="37812157"/>
        <n v="37812891"/>
        <n v="37813013"/>
        <n v="37809750"/>
        <n v="35677775"/>
        <n v="35677741"/>
        <n v="37828347"/>
        <n v="35677848"/>
        <n v="37831445"/>
        <n v="51284022"/>
        <n v="710060912"/>
        <n v="37876465"/>
        <n v="36165638"/>
        <n v="37877224"/>
        <n v="37876881"/>
        <n v="35534681"/>
        <n v="31942806"/>
        <n v="35544031"/>
        <n v="710064063"/>
        <n v="35553979"/>
        <n v="35546468"/>
        <n v="35540648"/>
        <n v="31810446"/>
        <n v="31773711"/>
        <n v="36086584"/>
        <n v="37836692"/>
        <n v="37840576"/>
        <n v="37840517"/>
        <n v="36090352"/>
        <n v="34028226"/>
        <n v="37836994"/>
        <n v="37838521"/>
        <n v="37838474"/>
        <n v="37838491"/>
        <n v="36080870"/>
        <n v="37836790"/>
        <n v="36080454"/>
        <n v="36080489"/>
        <n v="710056133"/>
        <n v="36090239"/>
        <n v="36125644"/>
        <n v="36128503"/>
        <n v="36128449"/>
        <n v="36125105"/>
        <n v="36125717"/>
        <n v="31202462"/>
        <n v="36126802"/>
        <n v="50895222"/>
        <n v="36126683"/>
        <n v="36126926"/>
        <n v="36126721"/>
        <n v="37861310"/>
        <n v="37865331"/>
        <n v="37861140"/>
        <n v="42371091"/>
        <n v="37860925"/>
        <n v="37863916"/>
        <n v="37863924"/>
        <n v="37860658"/>
        <n v="37860682"/>
        <n v="37860666"/>
        <n v="30997241"/>
        <n v="37812653"/>
        <n v="37812386"/>
        <n v="37811444"/>
        <n v="37812467"/>
        <n v="37810359"/>
        <n v="31902952"/>
        <n v="37813455"/>
        <n v="37813404"/>
        <n v="37812904"/>
        <n v="37812980"/>
        <n v="37811681"/>
        <n v="37813048"/>
        <n v="37833812"/>
        <n v="37831470"/>
        <n v="37896326"/>
        <n v="37873881"/>
        <n v="35509082"/>
        <n v="710063580"/>
        <n v="37873156"/>
        <n v="35544210"/>
        <n v="35543019"/>
        <n v="36064181"/>
        <n v="36071161"/>
        <n v="31780741"/>
        <n v="31780806"/>
        <n v="31785204"/>
        <n v="36081019"/>
        <n v="37836447"/>
        <n v="34028218"/>
        <n v="37838181"/>
        <n v="51786150"/>
        <n v="37837028"/>
        <n v="36125946"/>
        <n v="31202667"/>
        <n v="36125121"/>
        <n v="36125814"/>
        <n v="36124664"/>
        <n v="36125571"/>
        <n v="36124613"/>
        <n v="35995912"/>
        <n v="36125784"/>
        <n v="36126659"/>
        <n v="36126756"/>
        <n v="36126772"/>
        <n v="36126799"/>
        <n v="36126829"/>
        <n v="37861301"/>
        <n v="37861352"/>
        <n v="37865501"/>
        <n v="37865528"/>
        <n v="37865587"/>
        <n v="37865374"/>
        <n v="37865099"/>
        <n v="37812271"/>
        <n v="37812122"/>
        <n v="17066867"/>
        <n v="37812190"/>
        <n v="37813129"/>
        <n v="37812041"/>
        <n v="37811762"/>
        <n v="37813293"/>
        <n v="37810057"/>
        <n v="42064872"/>
        <n v="37810944"/>
        <n v="37812793"/>
        <n v="17054389"/>
        <n v="35677686"/>
        <n v="35677783"/>
        <n v="35677805"/>
        <n v="710059043"/>
        <n v="37831453"/>
        <n v="37831461"/>
        <n v="37831321"/>
        <n v="37792059"/>
        <n v="17068207"/>
        <n v="36159034"/>
        <n v="37876856"/>
        <n v="37872907"/>
        <n v="37873865"/>
        <n v="42088917"/>
        <n v="710061480"/>
        <n v="710061560"/>
        <n v="36071145"/>
        <n v="710055358"/>
        <n v="36062219"/>
        <n v="36060976"/>
        <n v="36094099"/>
        <n v="710055714"/>
        <n v="42404771"/>
        <n v="36094129"/>
        <n v="36081027"/>
        <n v="37836722"/>
        <n v="37837036"/>
        <n v="37836781"/>
        <n v="36080331"/>
        <n v="36080322"/>
        <n v="710055781"/>
        <n v="34003304"/>
        <n v="36128392"/>
        <n v="31202641"/>
        <n v="36128490"/>
        <n v="36125695"/>
        <n v="36125971"/>
        <n v="36125458"/>
        <n v="36129879"/>
        <n v="31202349"/>
        <n v="42285755"/>
        <n v="31202471"/>
        <n v="36124681"/>
        <n v="31202420"/>
        <n v="36129798"/>
        <n v="42276675"/>
        <n v="31202411"/>
        <n v="36126942"/>
        <n v="31201628"/>
        <n v="36126691"/>
        <n v="36126748"/>
        <n v="36128406"/>
        <n v="710057520"/>
        <n v="37865048"/>
        <n v="710271891"/>
        <n v="37861123"/>
        <n v="37864513"/>
        <n v="37864599"/>
        <n v="37863878"/>
        <n v="37864106"/>
        <n v="37861395"/>
        <n v="37863673"/>
        <n v="37860607"/>
        <n v="37860747"/>
        <n v="31825702"/>
        <n v="37812475"/>
        <n v="42216095"/>
        <n v="37812815"/>
        <n v="37812165"/>
        <n v="37810677"/>
        <n v="37810111"/>
        <n v="37812076"/>
        <n v="37810235"/>
        <n v="37812831"/>
        <n v="37813579"/>
        <n v="37810481"/>
        <n v="710058730"/>
        <n v="624128"/>
        <n v="37811789"/>
        <n v="37812882"/>
        <n v="37812670"/>
        <n v="37812700"/>
        <n v="37811118"/>
        <n v="37809831"/>
        <n v="37810928"/>
        <n v="37813021"/>
        <n v="35677830"/>
        <n v="710060238"/>
        <n v="37833472"/>
        <n v="37888544"/>
        <n v="37943642"/>
        <n v="710062125"/>
        <n v="37877186"/>
        <n v="37877216"/>
        <n v="710271123"/>
        <n v="37876872"/>
        <n v="710064446"/>
        <n v="37910493"/>
        <n v="37813421"/>
        <n v="42083150"/>
        <n v="710061544"/>
        <n v="710063016"/>
        <n v="35546727"/>
        <n v="710063245"/>
        <n v="710063288"/>
        <n v="36062243"/>
        <n v="710057202"/>
        <n v="31810284"/>
        <n v="31810292"/>
        <n v="42126606"/>
        <n v="31816908"/>
        <n v="36062197"/>
        <n v="31816916"/>
        <n v="31810250"/>
        <n v="35602244"/>
        <n v="31810268"/>
        <n v="31811612"/>
        <n v="710055412"/>
        <n v="31816681"/>
        <n v="31810462"/>
        <n v="51099021"/>
        <n v="36071200"/>
        <n v="36071170"/>
        <n v="31816860"/>
        <n v="31817017"/>
        <n v="36062227"/>
        <n v="36071226"/>
        <n v="36071102"/>
        <n v="31817025"/>
        <n v="31810969"/>
        <n v="31745041"/>
        <n v="31748198"/>
        <n v="31748180"/>
        <n v="31780776"/>
        <n v="17337631"/>
        <n v="30810655"/>
        <n v="31780717"/>
        <n v="31785212"/>
        <n v="31785221"/>
        <n v="50409964"/>
        <n v="31768849"/>
        <n v="31810497"/>
        <n v="42447402"/>
        <n v="31780865"/>
        <n v="36060917"/>
        <n v="36071021"/>
        <n v="36071048"/>
        <n v="31780504"/>
        <n v="36070998"/>
        <n v="31754929"/>
        <n v="31754953"/>
        <n v="31754961"/>
        <n v="31771424"/>
        <n v="31771475"/>
        <n v="31780474"/>
        <n v="31780491"/>
        <n v="31780547"/>
        <n v="31781853"/>
        <n v="31781977"/>
        <n v="31781845"/>
        <n v="36062260"/>
        <n v="30804663"/>
        <n v="36081086"/>
        <n v="36081060"/>
        <n v="36086592"/>
        <n v="37836382"/>
        <n v="37836439"/>
        <n v="710055633"/>
        <n v="710055706"/>
        <n v="710055730"/>
        <n v="37836374"/>
        <n v="36086568"/>
        <n v="710055811"/>
        <n v="710055820"/>
        <n v="710056095"/>
        <n v="37840592"/>
        <n v="710056184"/>
        <n v="37838512"/>
        <n v="48411931"/>
        <n v="710057091"/>
        <n v="31827829"/>
        <n v="37837117"/>
        <n v="37850768"/>
        <n v="37838580"/>
        <n v="36080594"/>
        <n v="31875394"/>
        <n v="36080543"/>
        <n v="37990373"/>
        <n v="37842501"/>
        <n v="36080462"/>
        <n v="37836463"/>
        <n v="37836552"/>
        <n v="36090212"/>
        <n v="37836471"/>
        <n v="36093815"/>
        <n v="36080586"/>
        <n v="36080861"/>
        <n v="50090828"/>
        <n v="710058039"/>
        <n v="35602643"/>
        <n v="36093734"/>
        <n v="37838741"/>
        <n v="36090344"/>
        <n v="37836498"/>
        <n v="37836510"/>
        <n v="36080608"/>
        <n v="36080446"/>
        <n v="36080683"/>
        <n v="37836536"/>
        <n v="37836625"/>
        <n v="34017381"/>
        <n v="710058179"/>
        <n v="710055560"/>
        <n v="37842498"/>
        <n v="37851888"/>
        <n v="31825389"/>
        <n v="36125580"/>
        <n v="31827691"/>
        <n v="710057300"/>
        <n v="36127922"/>
        <n v="36128538"/>
        <n v="36125296"/>
        <n v="37914821"/>
        <n v="36125288"/>
        <n v="710057776"/>
        <n v="36125377"/>
        <n v="36125300"/>
        <n v="51906236"/>
        <n v="37914162"/>
        <n v="36126560"/>
        <n v="31201458"/>
        <n v="36126586"/>
        <n v="710057849"/>
        <n v="42276632"/>
        <n v="42276641"/>
        <n v="36124672"/>
        <n v="710059256"/>
        <n v="37922386"/>
        <n v="36125822"/>
        <n v="35678119"/>
        <n v="710059302"/>
        <n v="36129771"/>
        <n v="37914782"/>
        <n v="51279118"/>
        <n v="31202365"/>
        <n v="710059396"/>
        <n v="31202357"/>
        <n v="35995904"/>
        <n v="31201661"/>
        <n v="50895214"/>
        <n v="31201636"/>
        <n v="36131415"/>
        <n v="36126781"/>
        <n v="31201733"/>
        <n v="36131644"/>
        <n v="36129674"/>
        <n v="31201440"/>
        <n v="37865625"/>
        <n v="710056737"/>
        <n v="42047625"/>
        <n v="37865137"/>
        <n v="710056893"/>
        <n v="42206618"/>
        <n v="37865579"/>
        <n v="37861221"/>
        <n v="37866788"/>
        <n v="37866869"/>
        <n v="710056435"/>
        <n v="37864343"/>
        <n v="37863657"/>
        <n v="37863711"/>
        <n v="36110108"/>
        <n v="35611201"/>
        <n v="37860755"/>
        <n v="710057563"/>
        <n v="37860593"/>
        <n v="37860691"/>
        <n v="710057431"/>
        <n v="37861425"/>
        <n v="37865072"/>
        <n v="710057571"/>
        <n v="710056630"/>
        <n v="18048650"/>
        <n v="37812297"/>
        <n v="37812513"/>
        <n v="37812319"/>
        <n v="37812181"/>
        <n v="37812581"/>
        <n v="37812726"/>
        <n v="42388104"/>
        <n v="37811436"/>
        <n v="37812343"/>
        <n v="37812149"/>
        <n v="37812114"/>
        <n v="37812351"/>
        <n v="37810669"/>
        <n v="37808796"/>
        <n v="42055318"/>
        <n v="37810324"/>
        <n v="37812947"/>
        <n v="37813463"/>
        <n v="37810189"/>
        <n v="37813111"/>
        <n v="37812955"/>
        <n v="37910159"/>
        <n v="37810308"/>
        <n v="37810341"/>
        <n v="710127744"/>
        <n v="37810171"/>
        <n v="36140783"/>
        <n v="36142140"/>
        <n v="37813218"/>
        <n v="37813170"/>
        <n v="710058675"/>
        <n v="37813501"/>
        <n v="42218985"/>
        <n v="37812033"/>
        <n v="37811983"/>
        <n v="37813072"/>
        <n v="37814508"/>
        <n v="710060351"/>
        <n v="42388244"/>
        <n v="37900978"/>
        <n v="42221897"/>
        <n v="37910418"/>
        <n v="37813331"/>
        <n v="37810910"/>
        <n v="37812742"/>
        <n v="37813382"/>
        <n v="710060416"/>
        <n v="37812998"/>
        <n v="37813269"/>
        <n v="37813366"/>
        <n v="42388660"/>
        <n v="36129011"/>
        <n v="37906542"/>
        <n v="35677813"/>
        <n v="710058845"/>
        <n v="37831496"/>
        <n v="37889826"/>
        <n v="31825621"/>
        <n v="36129852"/>
        <n v="710060483"/>
        <n v="710060548"/>
        <n v="710060556"/>
        <n v="710060564"/>
        <n v="710060629"/>
        <n v="37782487"/>
        <n v="37942620"/>
        <n v="710060718"/>
        <n v="710060815"/>
        <n v="37942603"/>
        <n v="710061331"/>
        <n v="37877194"/>
        <n v="37877089"/>
        <n v="37944681"/>
        <n v="42238854"/>
        <n v="710062710"/>
        <n v="710062729"/>
        <n v="37944941"/>
        <n v="710062893"/>
        <n v="37876139"/>
        <n v="37876121"/>
        <n v="37872893"/>
        <n v="37876147"/>
        <n v="35534664"/>
        <n v="37872915"/>
        <n v="37872940"/>
        <n v="710064306"/>
        <n v="42078415"/>
        <n v="42434912"/>
        <n v="42090741"/>
        <n v="42081602"/>
        <n v="710061501"/>
        <n v="710061633"/>
        <n v="710061650"/>
        <n v="710061757"/>
        <n v="710061838"/>
        <n v="710062060"/>
        <n v="710063253"/>
        <n v="710063296"/>
        <n v="31263089"/>
        <n v="31942202"/>
      </sharedItems>
    </cacheField>
    <cacheField name="velkost szp" numFmtId="0">
      <sharedItems count="8">
        <s v="251 a viac"/>
        <s v="151-250"/>
        <s v="51-150"/>
        <s v="do 50"/>
        <s v="3" u="1"/>
        <s v="4" u="1"/>
        <s v="1" u="1"/>
        <s v="2" u="1"/>
      </sharedItems>
    </cacheField>
    <cacheField name="velkost skola" numFmtId="0">
      <sharedItems containsBlank="1" count="10">
        <s v="251 a viac"/>
        <s v="151-250"/>
        <s v="51-150"/>
        <s v="do 50"/>
        <e v="#N/A"/>
        <m u="1"/>
        <s v="3" u="1"/>
        <s v="4" u="1"/>
        <s v="1" u="1"/>
        <s v="2"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88">
  <r>
    <n v="36158119"/>
    <x v="0"/>
    <n v="100013154"/>
    <n v="1083.6666666666665"/>
    <x v="0"/>
    <x v="0"/>
    <x v="0"/>
  </r>
  <r>
    <n v="35541091"/>
    <x v="1"/>
    <n v="100016538"/>
    <n v="986.33333333333326"/>
    <x v="1"/>
    <x v="0"/>
    <x v="0"/>
  </r>
  <r>
    <n v="35534656"/>
    <x v="2"/>
    <n v="100013455"/>
    <n v="760.33333333333326"/>
    <x v="2"/>
    <x v="0"/>
    <x v="0"/>
  </r>
  <r>
    <n v="35544414"/>
    <x v="3"/>
    <n v="100015189"/>
    <n v="877"/>
    <x v="3"/>
    <x v="0"/>
    <x v="0"/>
  </r>
  <r>
    <n v="35542870"/>
    <x v="4"/>
    <n v="100014759"/>
    <n v="915.33333333333326"/>
    <x v="1"/>
    <x v="0"/>
    <x v="0"/>
  </r>
  <r>
    <n v="37874357"/>
    <x v="5"/>
    <n v="100012081"/>
    <n v="652.66666666666663"/>
    <x v="1"/>
    <x v="0"/>
    <x v="0"/>
  </r>
  <r>
    <n v="35546018"/>
    <x v="6"/>
    <n v="100016128"/>
    <n v="629.33333333333326"/>
    <x v="1"/>
    <x v="0"/>
    <x v="0"/>
  </r>
  <r>
    <n v="35543426"/>
    <x v="7"/>
    <n v="100016161"/>
    <n v="721"/>
    <x v="4"/>
    <x v="0"/>
    <x v="0"/>
  </r>
  <r>
    <n v="37874225"/>
    <x v="8"/>
    <n v="100012134"/>
    <n v="705"/>
    <x v="1"/>
    <x v="0"/>
    <x v="0"/>
  </r>
  <r>
    <n v="35546573"/>
    <x v="9"/>
    <n v="100014540"/>
    <n v="625"/>
    <x v="5"/>
    <x v="0"/>
    <x v="0"/>
  </r>
  <r>
    <n v="35546751"/>
    <x v="10"/>
    <n v="100014557"/>
    <n v="688.66666666666663"/>
    <x v="6"/>
    <x v="0"/>
    <x v="0"/>
  </r>
  <r>
    <n v="710062222"/>
    <x v="11"/>
    <n v="100012077"/>
    <n v="545.66666666666663"/>
    <x v="1"/>
    <x v="0"/>
    <x v="0"/>
  </r>
  <r>
    <n v="35544341"/>
    <x v="12"/>
    <n v="100015178"/>
    <n v="542"/>
    <x v="7"/>
    <x v="0"/>
    <x v="0"/>
  </r>
  <r>
    <n v="37874195"/>
    <x v="13"/>
    <n v="100012119"/>
    <n v="479.33333333333331"/>
    <x v="1"/>
    <x v="0"/>
    <x v="0"/>
  </r>
  <r>
    <n v="37831739"/>
    <x v="14"/>
    <n v="100010367"/>
    <n v="512.66666666666663"/>
    <x v="8"/>
    <x v="0"/>
    <x v="0"/>
  </r>
  <r>
    <n v="51845598"/>
    <x v="14"/>
    <n v="100018377"/>
    <n v="500.33333333333331"/>
    <x v="9"/>
    <x v="0"/>
    <x v="0"/>
  </r>
  <r>
    <n v="37833693"/>
    <x v="15"/>
    <n v="100010346"/>
    <n v="813"/>
    <x v="1"/>
    <x v="0"/>
    <x v="0"/>
  </r>
  <r>
    <n v="35991861"/>
    <x v="16"/>
    <n v="100010521"/>
    <n v="495.66666666666663"/>
    <x v="10"/>
    <x v="0"/>
    <x v="0"/>
  </r>
  <r>
    <n v="17071097"/>
    <x v="17"/>
    <n v="100016480"/>
    <n v="555.33333333333326"/>
    <x v="11"/>
    <x v="0"/>
    <x v="0"/>
  </r>
  <r>
    <n v="37876317"/>
    <x v="18"/>
    <n v="100013157"/>
    <n v="339"/>
    <x v="12"/>
    <x v="0"/>
    <x v="0"/>
  </r>
  <r>
    <n v="35543752"/>
    <x v="19"/>
    <n v="100015767"/>
    <n v="603.66666666666663"/>
    <x v="13"/>
    <x v="0"/>
    <x v="0"/>
  </r>
  <r>
    <n v="710233523"/>
    <x v="20"/>
    <n v="100014103"/>
    <n v="441.66666666666663"/>
    <x v="1"/>
    <x v="0"/>
    <x v="0"/>
  </r>
  <r>
    <n v="35545984"/>
    <x v="21"/>
    <n v="100016052"/>
    <n v="689.33333333333326"/>
    <x v="1"/>
    <x v="0"/>
    <x v="0"/>
  </r>
  <r>
    <n v="37833944"/>
    <x v="22"/>
    <n v="100010253"/>
    <n v="453.66666666666663"/>
    <x v="1"/>
    <x v="1"/>
    <x v="0"/>
  </r>
  <r>
    <n v="37876058"/>
    <x v="23"/>
    <n v="100012378"/>
    <n v="467.33333333333326"/>
    <x v="1"/>
    <x v="1"/>
    <x v="0"/>
  </r>
  <r>
    <n v="17080720"/>
    <x v="24"/>
    <n v="100015550"/>
    <n v="469.66666666666663"/>
    <x v="14"/>
    <x v="1"/>
    <x v="0"/>
  </r>
  <r>
    <n v="37874209"/>
    <x v="25"/>
    <n v="100012047"/>
    <n v="332.66666666666663"/>
    <x v="1"/>
    <x v="1"/>
    <x v="0"/>
  </r>
  <r>
    <n v="37888714"/>
    <x v="26"/>
    <n v="100010265"/>
    <n v="495.66666666666663"/>
    <x v="15"/>
    <x v="1"/>
    <x v="0"/>
  </r>
  <r>
    <n v="36158101"/>
    <x v="27"/>
    <n v="100013278"/>
    <n v="385.33333333333331"/>
    <x v="16"/>
    <x v="1"/>
    <x v="0"/>
  </r>
  <r>
    <n v="35541385"/>
    <x v="28"/>
    <n v="100016170"/>
    <n v="718.66666666666663"/>
    <x v="17"/>
    <x v="1"/>
    <x v="0"/>
  </r>
  <r>
    <n v="35544201"/>
    <x v="29"/>
    <n v="100015234"/>
    <n v="595.66666666666663"/>
    <x v="18"/>
    <x v="1"/>
    <x v="0"/>
  </r>
  <r>
    <n v="35544422"/>
    <x v="30"/>
    <n v="100015405"/>
    <n v="648"/>
    <x v="19"/>
    <x v="1"/>
    <x v="0"/>
  </r>
  <r>
    <n v="37873393"/>
    <x v="31"/>
    <n v="100014047"/>
    <n v="470"/>
    <x v="20"/>
    <x v="1"/>
    <x v="0"/>
  </r>
  <r>
    <n v="37873270"/>
    <x v="32"/>
    <n v="100013853"/>
    <n v="283"/>
    <x v="21"/>
    <x v="1"/>
    <x v="0"/>
  </r>
  <r>
    <n v="37888625"/>
    <x v="33"/>
    <n v="100010464"/>
    <n v="443.33333333333331"/>
    <x v="22"/>
    <x v="1"/>
    <x v="0"/>
  </r>
  <r>
    <n v="37873334"/>
    <x v="34"/>
    <n v="100014005"/>
    <n v="463"/>
    <x v="23"/>
    <x v="1"/>
    <x v="0"/>
  </r>
  <r>
    <n v="31942067"/>
    <x v="35"/>
    <n v="100016123"/>
    <n v="357.33333333333331"/>
    <x v="24"/>
    <x v="1"/>
    <x v="0"/>
  </r>
  <r>
    <n v="37873415"/>
    <x v="36"/>
    <n v="100014094"/>
    <n v="407.66666666666663"/>
    <x v="25"/>
    <x v="1"/>
    <x v="0"/>
  </r>
  <r>
    <n v="37883755"/>
    <x v="37"/>
    <n v="100013530"/>
    <n v="339.66666666666663"/>
    <x v="1"/>
    <x v="1"/>
    <x v="0"/>
  </r>
  <r>
    <n v="42248809"/>
    <x v="38"/>
    <n v="100016112"/>
    <n v="385.33333333333331"/>
    <x v="1"/>
    <x v="1"/>
    <x v="0"/>
  </r>
  <r>
    <n v="35564113"/>
    <x v="39"/>
    <n v="100016298"/>
    <n v="384.66666666666663"/>
    <x v="1"/>
    <x v="1"/>
    <x v="0"/>
  </r>
  <r>
    <n v="35543949"/>
    <x v="40"/>
    <n v="100016071"/>
    <n v="413"/>
    <x v="1"/>
    <x v="1"/>
    <x v="0"/>
  </r>
  <r>
    <n v="37888439"/>
    <x v="41"/>
    <n v="100010334"/>
    <n v="220.33333333333331"/>
    <x v="1"/>
    <x v="1"/>
    <x v="1"/>
  </r>
  <r>
    <n v="710064551"/>
    <x v="42"/>
    <n v="100014013"/>
    <n v="258.66666666666663"/>
    <x v="1"/>
    <x v="1"/>
    <x v="0"/>
  </r>
  <r>
    <n v="37873989"/>
    <x v="42"/>
    <n v="100017482"/>
    <n v="498"/>
    <x v="1"/>
    <x v="1"/>
    <x v="0"/>
  </r>
  <r>
    <n v="37785681"/>
    <x v="43"/>
    <n v="100012523"/>
    <n v="381.33333333333326"/>
    <x v="1"/>
    <x v="1"/>
    <x v="0"/>
  </r>
  <r>
    <n v="36158895"/>
    <x v="44"/>
    <n v="100011992"/>
    <n v="372.33333333333331"/>
    <x v="26"/>
    <x v="1"/>
    <x v="0"/>
  </r>
  <r>
    <n v="42243378"/>
    <x v="45"/>
    <n v="100017535"/>
    <n v="293"/>
    <x v="1"/>
    <x v="1"/>
    <x v="0"/>
  </r>
  <r>
    <n v="42320283"/>
    <x v="46"/>
    <n v="100015136"/>
    <n v="281.33333333333331"/>
    <x v="1"/>
    <x v="1"/>
    <x v="0"/>
  </r>
  <r>
    <n v="37874187"/>
    <x v="47"/>
    <n v="100012085"/>
    <n v="460.33333333333331"/>
    <x v="27"/>
    <x v="1"/>
    <x v="0"/>
  </r>
  <r>
    <n v="37888587"/>
    <x v="48"/>
    <n v="100010437"/>
    <n v="290"/>
    <x v="28"/>
    <x v="1"/>
    <x v="0"/>
  </r>
  <r>
    <n v="35543710"/>
    <x v="49"/>
    <n v="100015826"/>
    <n v="246.66666666666666"/>
    <x v="1"/>
    <x v="1"/>
    <x v="1"/>
  </r>
  <r>
    <n v="37873954"/>
    <x v="50"/>
    <n v="100011631"/>
    <n v="450.33333333333331"/>
    <x v="29"/>
    <x v="2"/>
    <x v="0"/>
  </r>
  <r>
    <n v="37877003"/>
    <x v="50"/>
    <n v="100013060"/>
    <n v="309.33333333333331"/>
    <x v="30"/>
    <x v="2"/>
    <x v="0"/>
  </r>
  <r>
    <n v="36158356"/>
    <x v="51"/>
    <n v="100013673"/>
    <n v="412.66666666666663"/>
    <x v="1"/>
    <x v="2"/>
    <x v="0"/>
  </r>
  <r>
    <n v="42250609"/>
    <x v="51"/>
    <n v="100015498"/>
    <n v="397.66666666666663"/>
    <x v="1"/>
    <x v="2"/>
    <x v="0"/>
  </r>
  <r>
    <n v="35543612"/>
    <x v="51"/>
    <n v="100015939"/>
    <n v="341"/>
    <x v="1"/>
    <x v="2"/>
    <x v="0"/>
  </r>
  <r>
    <n v="35573597"/>
    <x v="52"/>
    <n v="100015052"/>
    <n v="161.66666666666666"/>
    <x v="1"/>
    <x v="2"/>
    <x v="1"/>
  </r>
  <r>
    <n v="37828380"/>
    <x v="53"/>
    <n v="100009785"/>
    <n v="208"/>
    <x v="1"/>
    <x v="2"/>
    <x v="1"/>
  </r>
  <r>
    <n v="35543604"/>
    <x v="54"/>
    <n v="100015945"/>
    <n v="250.33333333333331"/>
    <x v="1"/>
    <x v="2"/>
    <x v="1"/>
  </r>
  <r>
    <n v="37874454"/>
    <x v="55"/>
    <n v="100011536"/>
    <n v="322.33333333333331"/>
    <x v="31"/>
    <x v="2"/>
    <x v="0"/>
  </r>
  <r>
    <n v="37828851"/>
    <x v="56"/>
    <n v="100010019"/>
    <n v="307.66666666666663"/>
    <x v="32"/>
    <x v="2"/>
    <x v="0"/>
  </r>
  <r>
    <n v="35543744"/>
    <x v="57"/>
    <n v="100015772"/>
    <n v="174"/>
    <x v="1"/>
    <x v="2"/>
    <x v="1"/>
  </r>
  <r>
    <n v="37950975"/>
    <x v="57"/>
    <n v="100010542"/>
    <n v="141.33333333333331"/>
    <x v="33"/>
    <x v="2"/>
    <x v="2"/>
  </r>
  <r>
    <n v="35546638"/>
    <x v="58"/>
    <n v="100014587"/>
    <n v="265.33333333333331"/>
    <x v="1"/>
    <x v="2"/>
    <x v="0"/>
  </r>
  <r>
    <n v="37873300"/>
    <x v="59"/>
    <n v="100013944"/>
    <n v="303.66666666666663"/>
    <x v="34"/>
    <x v="2"/>
    <x v="0"/>
  </r>
  <r>
    <n v="37873288"/>
    <x v="60"/>
    <n v="100013884"/>
    <n v="572"/>
    <x v="35"/>
    <x v="2"/>
    <x v="0"/>
  </r>
  <r>
    <n v="42104378"/>
    <x v="60"/>
    <n v="100015723"/>
    <n v="259.33333333333331"/>
    <x v="36"/>
    <x v="2"/>
    <x v="0"/>
  </r>
  <r>
    <n v="37828878"/>
    <x v="61"/>
    <n v="100010021"/>
    <n v="567.33333333333326"/>
    <x v="37"/>
    <x v="2"/>
    <x v="0"/>
  </r>
  <r>
    <n v="35541148"/>
    <x v="61"/>
    <n v="100016395"/>
    <n v="330.66666666666663"/>
    <x v="38"/>
    <x v="2"/>
    <x v="0"/>
  </r>
  <r>
    <n v="36158097"/>
    <x v="62"/>
    <n v="100013223"/>
    <n v="440.33333333333326"/>
    <x v="39"/>
    <x v="2"/>
    <x v="0"/>
  </r>
  <r>
    <n v="37865412"/>
    <x v="63"/>
    <n v="100005776"/>
    <n v="150.33333333333331"/>
    <x v="1"/>
    <x v="2"/>
    <x v="2"/>
  </r>
  <r>
    <n v="37888650"/>
    <x v="64"/>
    <n v="100010421"/>
    <n v="273.66666666666663"/>
    <x v="40"/>
    <x v="2"/>
    <x v="0"/>
  </r>
  <r>
    <n v="37833855"/>
    <x v="65"/>
    <n v="100010320"/>
    <n v="288"/>
    <x v="41"/>
    <x v="2"/>
    <x v="0"/>
  </r>
  <r>
    <n v="51896095"/>
    <x v="66"/>
    <n v="100012382"/>
    <n v="180.66666666666666"/>
    <x v="42"/>
    <x v="2"/>
    <x v="1"/>
  </r>
  <r>
    <n v="35542268"/>
    <x v="66"/>
    <n v="100015663"/>
    <n v="254.33333333333331"/>
    <x v="43"/>
    <x v="2"/>
    <x v="0"/>
  </r>
  <r>
    <n v="37876490"/>
    <x v="67"/>
    <n v="100012392"/>
    <n v="286"/>
    <x v="1"/>
    <x v="2"/>
    <x v="0"/>
  </r>
  <r>
    <n v="37873385"/>
    <x v="67"/>
    <n v="100014065"/>
    <n v="626.33333333333326"/>
    <x v="44"/>
    <x v="2"/>
    <x v="0"/>
  </r>
  <r>
    <n v="35546484"/>
    <x v="67"/>
    <n v="100014552"/>
    <n v="230.66666666666663"/>
    <x v="45"/>
    <x v="2"/>
    <x v="1"/>
  </r>
  <r>
    <n v="37877054"/>
    <x v="68"/>
    <n v="100012633"/>
    <n v="165.33333333333331"/>
    <x v="1"/>
    <x v="2"/>
    <x v="1"/>
  </r>
  <r>
    <n v="42029210"/>
    <x v="69"/>
    <n v="100011490"/>
    <n v="182.66666666666666"/>
    <x v="1"/>
    <x v="2"/>
    <x v="1"/>
  </r>
  <r>
    <n v="37876651"/>
    <x v="69"/>
    <n v="100013039"/>
    <n v="552.66666666666663"/>
    <x v="46"/>
    <x v="2"/>
    <x v="0"/>
  </r>
  <r>
    <n v="37874055"/>
    <x v="70"/>
    <n v="100012334"/>
    <n v="329.33333333333331"/>
    <x v="47"/>
    <x v="2"/>
    <x v="0"/>
  </r>
  <r>
    <n v="37874349"/>
    <x v="71"/>
    <n v="100012000"/>
    <n v="140.66666666666666"/>
    <x v="1"/>
    <x v="2"/>
    <x v="2"/>
  </r>
  <r>
    <n v="37888862"/>
    <x v="72"/>
    <n v="100010441"/>
    <n v="156"/>
    <x v="48"/>
    <x v="2"/>
    <x v="1"/>
  </r>
  <r>
    <n v="35542292"/>
    <x v="73"/>
    <n v="100015687"/>
    <n v="440.66666666666663"/>
    <x v="1"/>
    <x v="2"/>
    <x v="0"/>
  </r>
  <r>
    <n v="51719401"/>
    <x v="74"/>
    <n v="100015453"/>
    <n v="229.66666666666666"/>
    <x v="1"/>
    <x v="2"/>
    <x v="1"/>
  </r>
  <r>
    <n v="35542225"/>
    <x v="75"/>
    <n v="100015444"/>
    <n v="384.33333333333331"/>
    <x v="1"/>
    <x v="2"/>
    <x v="0"/>
  </r>
  <r>
    <n v="37872923"/>
    <x v="75"/>
    <n v="100013551"/>
    <n v="237"/>
    <x v="49"/>
    <x v="2"/>
    <x v="1"/>
  </r>
  <r>
    <n v="36158089"/>
    <x v="76"/>
    <n v="100013247"/>
    <n v="605.33333333333326"/>
    <x v="50"/>
    <x v="2"/>
    <x v="0"/>
  </r>
  <r>
    <n v="37876678"/>
    <x v="76"/>
    <n v="100013065"/>
    <n v="165"/>
    <x v="51"/>
    <x v="2"/>
    <x v="1"/>
  </r>
  <r>
    <n v="710263945"/>
    <x v="77"/>
    <n v="100017666"/>
    <n v="137"/>
    <x v="1"/>
    <x v="2"/>
    <x v="2"/>
  </r>
  <r>
    <n v="710062850"/>
    <x v="78"/>
    <n v="100013073"/>
    <n v="111.99999999999999"/>
    <x v="52"/>
    <x v="2"/>
    <x v="2"/>
  </r>
  <r>
    <n v="37828541"/>
    <x v="79"/>
    <n v="100009706"/>
    <n v="362.33333333333331"/>
    <x v="1"/>
    <x v="2"/>
    <x v="0"/>
  </r>
  <r>
    <n v="37888994"/>
    <x v="79"/>
    <n v="100010249"/>
    <n v="166.33333333333331"/>
    <x v="1"/>
    <x v="2"/>
    <x v="1"/>
  </r>
  <r>
    <n v="35991852"/>
    <x v="79"/>
    <n v="100010577"/>
    <n v="529.33333333333326"/>
    <x v="53"/>
    <x v="2"/>
    <x v="0"/>
  </r>
  <r>
    <n v="37873181"/>
    <x v="79"/>
    <n v="100013648"/>
    <n v="576.66666666666663"/>
    <x v="54"/>
    <x v="2"/>
    <x v="0"/>
  </r>
  <r>
    <n v="35541326"/>
    <x v="79"/>
    <n v="100016331"/>
    <n v="197"/>
    <x v="55"/>
    <x v="2"/>
    <x v="1"/>
  </r>
  <r>
    <n v="35544805"/>
    <x v="79"/>
    <n v="100015389"/>
    <n v="186.66666666666666"/>
    <x v="56"/>
    <x v="2"/>
    <x v="1"/>
  </r>
  <r>
    <n v="37833863"/>
    <x v="80"/>
    <n v="100010277"/>
    <n v="220.33333333333331"/>
    <x v="1"/>
    <x v="2"/>
    <x v="1"/>
  </r>
  <r>
    <n v="37888871"/>
    <x v="80"/>
    <n v="100010283"/>
    <n v="166"/>
    <x v="1"/>
    <x v="2"/>
    <x v="1"/>
  </r>
  <r>
    <n v="37828371"/>
    <x v="80"/>
    <n v="100009781"/>
    <n v="145.33333333333331"/>
    <x v="57"/>
    <x v="2"/>
    <x v="2"/>
  </r>
  <r>
    <n v="51001489"/>
    <x v="80"/>
    <n v="100018075"/>
    <n v="428.33333333333331"/>
    <x v="58"/>
    <x v="2"/>
    <x v="0"/>
  </r>
  <r>
    <n v="35543906"/>
    <x v="80"/>
    <n v="100014518"/>
    <n v="534"/>
    <x v="59"/>
    <x v="2"/>
    <x v="0"/>
  </r>
  <r>
    <n v="36158950"/>
    <x v="81"/>
    <n v="100012123"/>
    <n v="289.66666666666663"/>
    <x v="1"/>
    <x v="2"/>
    <x v="0"/>
  </r>
  <r>
    <n v="36158348"/>
    <x v="81"/>
    <n v="100013712"/>
    <n v="126.33333333333333"/>
    <x v="60"/>
    <x v="2"/>
    <x v="2"/>
  </r>
  <r>
    <n v="35543701"/>
    <x v="81"/>
    <n v="100015841"/>
    <n v="198.66666666666666"/>
    <x v="61"/>
    <x v="2"/>
    <x v="1"/>
  </r>
  <r>
    <n v="35541199"/>
    <x v="81"/>
    <n v="100016615"/>
    <n v="297"/>
    <x v="62"/>
    <x v="2"/>
    <x v="0"/>
  </r>
  <r>
    <n v="36158984"/>
    <x v="82"/>
    <n v="100012061"/>
    <n v="439"/>
    <x v="63"/>
    <x v="2"/>
    <x v="0"/>
  </r>
  <r>
    <n v="35543639"/>
    <x v="82"/>
    <n v="100015924"/>
    <n v="698.66666666666663"/>
    <x v="64"/>
    <x v="2"/>
    <x v="0"/>
  </r>
  <r>
    <n v="35546085"/>
    <x v="82"/>
    <n v="100016220"/>
    <n v="407.66666666666663"/>
    <x v="65"/>
    <x v="2"/>
    <x v="0"/>
  </r>
  <r>
    <n v="37828363"/>
    <x v="83"/>
    <n v="100009758"/>
    <n v="236.33333333333331"/>
    <x v="66"/>
    <x v="2"/>
    <x v="1"/>
  </r>
  <r>
    <n v="710060742"/>
    <x v="84"/>
    <n v="100011659"/>
    <n v="109.33333333333333"/>
    <x v="1"/>
    <x v="2"/>
    <x v="2"/>
  </r>
  <r>
    <n v="37873822"/>
    <x v="84"/>
    <n v="100012293"/>
    <n v="313.33333333333331"/>
    <x v="67"/>
    <x v="2"/>
    <x v="0"/>
  </r>
  <r>
    <n v="35544546"/>
    <x v="84"/>
    <n v="100016335"/>
    <n v="170.66666666666666"/>
    <x v="68"/>
    <x v="2"/>
    <x v="1"/>
  </r>
  <r>
    <n v="35541156"/>
    <x v="84"/>
    <n v="100016401"/>
    <n v="500"/>
    <x v="69"/>
    <x v="2"/>
    <x v="0"/>
  </r>
  <r>
    <n v="35541318"/>
    <x v="84"/>
    <n v="100016424"/>
    <n v="130"/>
    <x v="70"/>
    <x v="2"/>
    <x v="2"/>
  </r>
  <r>
    <n v="37888820"/>
    <x v="85"/>
    <n v="100010611"/>
    <n v="156.66666666666666"/>
    <x v="71"/>
    <x v="2"/>
    <x v="1"/>
  </r>
  <r>
    <n v="35541245"/>
    <x v="85"/>
    <n v="100016442"/>
    <n v="192.33333333333331"/>
    <x v="72"/>
    <x v="2"/>
    <x v="1"/>
  </r>
  <r>
    <n v="37831771"/>
    <x v="86"/>
    <n v="100010406"/>
    <n v="238.33333333333331"/>
    <x v="73"/>
    <x v="2"/>
    <x v="1"/>
  </r>
  <r>
    <n v="37876988"/>
    <x v="86"/>
    <n v="100012716"/>
    <n v="231.66666666666666"/>
    <x v="74"/>
    <x v="2"/>
    <x v="1"/>
  </r>
  <r>
    <n v="710059841"/>
    <x v="87"/>
    <n v="100010511"/>
    <n v="96.999999999999986"/>
    <x v="1"/>
    <x v="2"/>
    <x v="2"/>
  </r>
  <r>
    <n v="37990365"/>
    <x v="87"/>
    <n v="100003001"/>
    <n v="406.33333333333331"/>
    <x v="1"/>
    <x v="2"/>
    <x v="0"/>
  </r>
  <r>
    <n v="37791851"/>
    <x v="87"/>
    <n v="100012217"/>
    <n v="432"/>
    <x v="75"/>
    <x v="2"/>
    <x v="0"/>
  </r>
  <r>
    <n v="35544392"/>
    <x v="87"/>
    <n v="100015147"/>
    <n v="170"/>
    <x v="76"/>
    <x v="2"/>
    <x v="1"/>
  </r>
  <r>
    <n v="710059949"/>
    <x v="88"/>
    <n v="100010592"/>
    <n v="97.666666666666657"/>
    <x v="1"/>
    <x v="2"/>
    <x v="2"/>
  </r>
  <r>
    <n v="35534672"/>
    <x v="89"/>
    <n v="100013429"/>
    <n v="372"/>
    <x v="1"/>
    <x v="2"/>
    <x v="0"/>
  </r>
  <r>
    <n v="36158381"/>
    <x v="89"/>
    <n v="100013708"/>
    <n v="131.66666666666666"/>
    <x v="1"/>
    <x v="2"/>
    <x v="2"/>
  </r>
  <r>
    <n v="37873920"/>
    <x v="89"/>
    <n v="100012305"/>
    <n v="267"/>
    <x v="77"/>
    <x v="2"/>
    <x v="0"/>
  </r>
  <r>
    <n v="35545755"/>
    <x v="89"/>
    <n v="100015437"/>
    <n v="234.66666666666666"/>
    <x v="78"/>
    <x v="2"/>
    <x v="1"/>
  </r>
  <r>
    <n v="35544139"/>
    <x v="90"/>
    <n v="100015138"/>
    <n v="347.66666666666663"/>
    <x v="1"/>
    <x v="2"/>
    <x v="0"/>
  </r>
  <r>
    <n v="37833995"/>
    <x v="90"/>
    <n v="100010114"/>
    <n v="568.33333333333326"/>
    <x v="79"/>
    <x v="2"/>
    <x v="0"/>
  </r>
  <r>
    <n v="710062044"/>
    <x v="91"/>
    <n v="100015706"/>
    <n v="106.66666666666666"/>
    <x v="1"/>
    <x v="2"/>
    <x v="2"/>
  </r>
  <r>
    <n v="36090361"/>
    <x v="91"/>
    <n v="100002122"/>
    <n v="149.66666666666666"/>
    <x v="80"/>
    <x v="2"/>
    <x v="2"/>
  </r>
  <r>
    <n v="37865498"/>
    <x v="91"/>
    <n v="100005799"/>
    <n v="131.33333333333331"/>
    <x v="81"/>
    <x v="2"/>
    <x v="2"/>
  </r>
  <r>
    <n v="37831801"/>
    <x v="91"/>
    <n v="100010656"/>
    <n v="257"/>
    <x v="82"/>
    <x v="2"/>
    <x v="0"/>
  </r>
  <r>
    <n v="37833871"/>
    <x v="91"/>
    <n v="100010301"/>
    <n v="404.66666666666663"/>
    <x v="83"/>
    <x v="2"/>
    <x v="0"/>
  </r>
  <r>
    <n v="710064330"/>
    <x v="91"/>
    <n v="100013896"/>
    <n v="125.99999999999999"/>
    <x v="84"/>
    <x v="2"/>
    <x v="2"/>
  </r>
  <r>
    <n v="35543698"/>
    <x v="92"/>
    <n v="100015855"/>
    <n v="251.33333333333331"/>
    <x v="1"/>
    <x v="2"/>
    <x v="0"/>
  </r>
  <r>
    <n v="37877496"/>
    <x v="92"/>
    <n v="100012668"/>
    <n v="226.66666666666666"/>
    <x v="85"/>
    <x v="2"/>
    <x v="1"/>
  </r>
  <r>
    <n v="37876686"/>
    <x v="93"/>
    <n v="100013080"/>
    <n v="468.33333333333331"/>
    <x v="1"/>
    <x v="2"/>
    <x v="0"/>
  </r>
  <r>
    <n v="710062907"/>
    <x v="93"/>
    <n v="100013099"/>
    <n v="102.66666666666666"/>
    <x v="1"/>
    <x v="2"/>
    <x v="2"/>
  </r>
  <r>
    <n v="50431498"/>
    <x v="93"/>
    <n v="100010473"/>
    <n v="231.66666666666666"/>
    <x v="86"/>
    <x v="2"/>
    <x v="1"/>
  </r>
  <r>
    <n v="37874063"/>
    <x v="93"/>
    <n v="100012345"/>
    <n v="312"/>
    <x v="87"/>
    <x v="2"/>
    <x v="0"/>
  </r>
  <r>
    <n v="37876791"/>
    <x v="93"/>
    <n v="100012686"/>
    <n v="344.33333333333331"/>
    <x v="88"/>
    <x v="2"/>
    <x v="0"/>
  </r>
  <r>
    <n v="37810456"/>
    <x v="94"/>
    <n v="100007762"/>
    <n v="181"/>
    <x v="1"/>
    <x v="2"/>
    <x v="1"/>
  </r>
  <r>
    <n v="37876457"/>
    <x v="94"/>
    <n v="100012566"/>
    <n v="249.66666666666666"/>
    <x v="89"/>
    <x v="2"/>
    <x v="1"/>
  </r>
  <r>
    <n v="37873164"/>
    <x v="94"/>
    <n v="100013629"/>
    <n v="164"/>
    <x v="90"/>
    <x v="2"/>
    <x v="1"/>
  </r>
  <r>
    <n v="37831577"/>
    <x v="95"/>
    <n v="100010189"/>
    <n v="204.66666666666666"/>
    <x v="1"/>
    <x v="2"/>
    <x v="1"/>
  </r>
  <r>
    <n v="35546204"/>
    <x v="95"/>
    <n v="100014813"/>
    <n v="484"/>
    <x v="1"/>
    <x v="2"/>
    <x v="0"/>
  </r>
  <r>
    <n v="36158143"/>
    <x v="95"/>
    <n v="100013266"/>
    <n v="710"/>
    <x v="91"/>
    <x v="2"/>
    <x v="0"/>
  </r>
  <r>
    <n v="35568241"/>
    <x v="96"/>
    <n v="100016387"/>
    <n v="148.33333333333331"/>
    <x v="1"/>
    <x v="2"/>
    <x v="2"/>
  </r>
  <r>
    <n v="710064365"/>
    <x v="96"/>
    <n v="100013920"/>
    <n v="121.99999999999999"/>
    <x v="92"/>
    <x v="2"/>
    <x v="2"/>
  </r>
  <r>
    <n v="35541296"/>
    <x v="96"/>
    <n v="100016586"/>
    <n v="171"/>
    <x v="93"/>
    <x v="2"/>
    <x v="1"/>
  </r>
  <r>
    <n v="710061781"/>
    <x v="97"/>
    <n v="100015410"/>
    <n v="106.33333333333333"/>
    <x v="94"/>
    <x v="2"/>
    <x v="2"/>
  </r>
  <r>
    <n v="35545640"/>
    <x v="97"/>
    <n v="100016026"/>
    <n v="187"/>
    <x v="95"/>
    <x v="2"/>
    <x v="1"/>
  </r>
  <r>
    <n v="35541181"/>
    <x v="97"/>
    <n v="100016602"/>
    <n v="202.33333333333331"/>
    <x v="96"/>
    <x v="2"/>
    <x v="1"/>
  </r>
  <r>
    <n v="37785834"/>
    <x v="98"/>
    <n v="100012212"/>
    <n v="505.33333333333326"/>
    <x v="97"/>
    <x v="2"/>
    <x v="0"/>
  </r>
  <r>
    <n v="37828886"/>
    <x v="99"/>
    <n v="100010030"/>
    <n v="226.99999999999997"/>
    <x v="98"/>
    <x v="2"/>
    <x v="1"/>
  </r>
  <r>
    <n v="710063946"/>
    <x v="100"/>
    <n v="100015477"/>
    <n v="85.666666666666657"/>
    <x v="1"/>
    <x v="2"/>
    <x v="2"/>
  </r>
  <r>
    <n v="35545771"/>
    <x v="100"/>
    <n v="100015695"/>
    <n v="164.66666666666666"/>
    <x v="1"/>
    <x v="2"/>
    <x v="1"/>
  </r>
  <r>
    <n v="37828452"/>
    <x v="100"/>
    <n v="100009680"/>
    <n v="255.33333333333331"/>
    <x v="99"/>
    <x v="2"/>
    <x v="0"/>
  </r>
  <r>
    <n v="37832867"/>
    <x v="100"/>
    <n v="100010039"/>
    <n v="197.66666666666666"/>
    <x v="100"/>
    <x v="2"/>
    <x v="1"/>
  </r>
  <r>
    <n v="37876805"/>
    <x v="100"/>
    <n v="100013047"/>
    <n v="225.66666666666666"/>
    <x v="101"/>
    <x v="2"/>
    <x v="1"/>
  </r>
  <r>
    <n v="35541121"/>
    <x v="100"/>
    <n v="100016371"/>
    <n v="117"/>
    <x v="102"/>
    <x v="2"/>
    <x v="2"/>
  </r>
  <r>
    <n v="36158747"/>
    <x v="101"/>
    <n v="100013330"/>
    <n v="214"/>
    <x v="1"/>
    <x v="2"/>
    <x v="1"/>
  </r>
  <r>
    <n v="710062680"/>
    <x v="101"/>
    <n v="100012752"/>
    <n v="104"/>
    <x v="1"/>
    <x v="2"/>
    <x v="2"/>
  </r>
  <r>
    <n v="31942130"/>
    <x v="101"/>
    <n v="100016277"/>
    <n v="121.33333333333333"/>
    <x v="1"/>
    <x v="2"/>
    <x v="2"/>
  </r>
  <r>
    <n v="37831542"/>
    <x v="102"/>
    <n v="100010210"/>
    <n v="262"/>
    <x v="1"/>
    <x v="2"/>
    <x v="0"/>
  </r>
  <r>
    <n v="42084164"/>
    <x v="102"/>
    <n v="100011984"/>
    <n v="189.66666666666666"/>
    <x v="1"/>
    <x v="2"/>
    <x v="1"/>
  </r>
  <r>
    <n v="45016089"/>
    <x v="103"/>
    <n v="100009694"/>
    <n v="525.33333333333326"/>
    <x v="1"/>
    <x v="2"/>
    <x v="0"/>
  </r>
  <r>
    <n v="37833251"/>
    <x v="103"/>
    <n v="100010139"/>
    <n v="212.99999999999997"/>
    <x v="103"/>
    <x v="2"/>
    <x v="1"/>
  </r>
  <r>
    <n v="35543825"/>
    <x v="103"/>
    <n v="100015618"/>
    <n v="597.66666666666663"/>
    <x v="104"/>
    <x v="2"/>
    <x v="0"/>
  </r>
  <r>
    <n v="35545623"/>
    <x v="103"/>
    <n v="100016012"/>
    <n v="388.99999999999994"/>
    <x v="105"/>
    <x v="2"/>
    <x v="0"/>
  </r>
  <r>
    <n v="35544457"/>
    <x v="103"/>
    <n v="100015384"/>
    <n v="227.66666666666663"/>
    <x v="106"/>
    <x v="2"/>
    <x v="1"/>
  </r>
  <r>
    <n v="31810276"/>
    <x v="104"/>
    <n v="100001102"/>
    <n v="117"/>
    <x v="107"/>
    <x v="2"/>
    <x v="2"/>
  </r>
  <r>
    <n v="37888480"/>
    <x v="104"/>
    <n v="100009991"/>
    <n v="279.33333333333331"/>
    <x v="108"/>
    <x v="2"/>
    <x v="0"/>
  </r>
  <r>
    <n v="710064276"/>
    <x v="104"/>
    <n v="100013856"/>
    <n v="96.999999999999986"/>
    <x v="109"/>
    <x v="2"/>
    <x v="2"/>
  </r>
  <r>
    <n v="35541253"/>
    <x v="104"/>
    <n v="100016439"/>
    <n v="341.66666666666663"/>
    <x v="110"/>
    <x v="2"/>
    <x v="0"/>
  </r>
  <r>
    <n v="710061382"/>
    <x v="105"/>
    <n v="100015101"/>
    <n v="94.333333333333329"/>
    <x v="1"/>
    <x v="2"/>
    <x v="2"/>
  </r>
  <r>
    <n v="710048629"/>
    <x v="105"/>
    <n v="100010180"/>
    <n v="80"/>
    <x v="111"/>
    <x v="2"/>
    <x v="2"/>
  </r>
  <r>
    <n v="35546069"/>
    <x v="106"/>
    <n v="100016268"/>
    <n v="596"/>
    <x v="112"/>
    <x v="2"/>
    <x v="0"/>
  </r>
  <r>
    <n v="37813676"/>
    <x v="107"/>
    <n v="100007830"/>
    <n v="93.666666666666657"/>
    <x v="1"/>
    <x v="2"/>
    <x v="2"/>
  </r>
  <r>
    <n v="36125148"/>
    <x v="107"/>
    <n v="100003706"/>
    <n v="364.33333333333331"/>
    <x v="113"/>
    <x v="2"/>
    <x v="0"/>
  </r>
  <r>
    <n v="35538643"/>
    <x v="108"/>
    <n v="100015702"/>
    <n v="153.66666666666666"/>
    <x v="1"/>
    <x v="2"/>
    <x v="1"/>
  </r>
  <r>
    <n v="35542250"/>
    <x v="108"/>
    <n v="100015653"/>
    <n v="495.66666666666663"/>
    <x v="114"/>
    <x v="2"/>
    <x v="0"/>
  </r>
  <r>
    <n v="35556684"/>
    <x v="108"/>
    <n v="100015738"/>
    <n v="90"/>
    <x v="115"/>
    <x v="2"/>
    <x v="2"/>
  </r>
  <r>
    <n v="37866800"/>
    <x v="109"/>
    <n v="100005618"/>
    <n v="258"/>
    <x v="116"/>
    <x v="2"/>
    <x v="0"/>
  </r>
  <r>
    <n v="37833685"/>
    <x v="110"/>
    <n v="100010357"/>
    <n v="411.33333333333326"/>
    <x v="1"/>
    <x v="2"/>
    <x v="0"/>
  </r>
  <r>
    <n v="42028990"/>
    <x v="110"/>
    <n v="100011996"/>
    <n v="133"/>
    <x v="1"/>
    <x v="2"/>
    <x v="2"/>
  </r>
  <r>
    <n v="37861191"/>
    <x v="110"/>
    <n v="100005402"/>
    <n v="532.66666666666663"/>
    <x v="117"/>
    <x v="2"/>
    <x v="0"/>
  </r>
  <r>
    <n v="710063024"/>
    <x v="111"/>
    <n v="100010259"/>
    <n v="87"/>
    <x v="1"/>
    <x v="2"/>
    <x v="2"/>
  </r>
  <r>
    <n v="37947770"/>
    <x v="111"/>
    <n v="100013181"/>
    <n v="808"/>
    <x v="1"/>
    <x v="2"/>
    <x v="0"/>
  </r>
  <r>
    <n v="710064233"/>
    <x v="111"/>
    <n v="100013828"/>
    <n v="125"/>
    <x v="1"/>
    <x v="2"/>
    <x v="2"/>
  </r>
  <r>
    <n v="35543680"/>
    <x v="111"/>
    <n v="100015850"/>
    <n v="174.33333333333331"/>
    <x v="1"/>
    <x v="2"/>
    <x v="1"/>
  </r>
  <r>
    <n v="31201784"/>
    <x v="111"/>
    <n v="100004080"/>
    <n v="322"/>
    <x v="118"/>
    <x v="2"/>
    <x v="0"/>
  </r>
  <r>
    <n v="42115591"/>
    <x v="112"/>
    <n v="100006732"/>
    <n v="122"/>
    <x v="1"/>
    <x v="3"/>
    <x v="2"/>
  </r>
  <r>
    <n v="36158399"/>
    <x v="112"/>
    <n v="100013733"/>
    <n v="100"/>
    <x v="1"/>
    <x v="3"/>
    <x v="2"/>
  </r>
  <r>
    <n v="37879731"/>
    <x v="112"/>
    <n v="100012358"/>
    <n v="145.33333333333331"/>
    <x v="119"/>
    <x v="3"/>
    <x v="2"/>
  </r>
  <r>
    <n v="37876376"/>
    <x v="112"/>
    <n v="100013206"/>
    <n v="138.66666666666666"/>
    <x v="120"/>
    <x v="3"/>
    <x v="2"/>
  </r>
  <r>
    <n v="36158429"/>
    <x v="112"/>
    <n v="100013755"/>
    <n v="328"/>
    <x v="121"/>
    <x v="3"/>
    <x v="0"/>
  </r>
  <r>
    <n v="37828533"/>
    <x v="113"/>
    <n v="100009691"/>
    <n v="836.33333333333326"/>
    <x v="1"/>
    <x v="3"/>
    <x v="0"/>
  </r>
  <r>
    <n v="710061323"/>
    <x v="113"/>
    <n v="100011974"/>
    <n v="72.666666666666657"/>
    <x v="1"/>
    <x v="3"/>
    <x v="2"/>
  </r>
  <r>
    <n v="710061455"/>
    <x v="113"/>
    <n v="100015165"/>
    <n v="79.666666666666657"/>
    <x v="122"/>
    <x v="3"/>
    <x v="2"/>
  </r>
  <r>
    <n v="37876023"/>
    <x v="114"/>
    <n v="100012555"/>
    <n v="204"/>
    <x v="1"/>
    <x v="3"/>
    <x v="1"/>
  </r>
  <r>
    <n v="37876481"/>
    <x v="114"/>
    <n v="100012569"/>
    <n v="112.33333333333333"/>
    <x v="1"/>
    <x v="3"/>
    <x v="2"/>
  </r>
  <r>
    <n v="37873792"/>
    <x v="114"/>
    <n v="100012256"/>
    <n v="350"/>
    <x v="1"/>
    <x v="3"/>
    <x v="0"/>
  </r>
  <r>
    <n v="35543736"/>
    <x v="114"/>
    <n v="100015792"/>
    <n v="151.33333333333331"/>
    <x v="1"/>
    <x v="3"/>
    <x v="1"/>
  </r>
  <r>
    <n v="35543671"/>
    <x v="114"/>
    <n v="100015859"/>
    <n v="100.33333333333333"/>
    <x v="1"/>
    <x v="3"/>
    <x v="2"/>
  </r>
  <r>
    <n v="35991755"/>
    <x v="114"/>
    <n v="100010426"/>
    <n v="403.33333333333331"/>
    <x v="123"/>
    <x v="3"/>
    <x v="0"/>
  </r>
  <r>
    <n v="37831500"/>
    <x v="114"/>
    <n v="100011200"/>
    <n v="425.66666666666663"/>
    <x v="124"/>
    <x v="3"/>
    <x v="0"/>
  </r>
  <r>
    <n v="35545631"/>
    <x v="114"/>
    <n v="100016010"/>
    <n v="467.66666666666663"/>
    <x v="125"/>
    <x v="3"/>
    <x v="0"/>
  </r>
  <r>
    <n v="37828495"/>
    <x v="115"/>
    <n v="100009771"/>
    <n v="196.66666666666666"/>
    <x v="126"/>
    <x v="3"/>
    <x v="1"/>
  </r>
  <r>
    <n v="37876368"/>
    <x v="115"/>
    <n v="100013212"/>
    <n v="138"/>
    <x v="127"/>
    <x v="3"/>
    <x v="2"/>
  </r>
  <r>
    <n v="37873172"/>
    <x v="115"/>
    <n v="100013639"/>
    <n v="411.33333333333331"/>
    <x v="128"/>
    <x v="3"/>
    <x v="0"/>
  </r>
  <r>
    <n v="35541130"/>
    <x v="115"/>
    <n v="100016366"/>
    <n v="302"/>
    <x v="129"/>
    <x v="3"/>
    <x v="0"/>
  </r>
  <r>
    <n v="17151503"/>
    <x v="116"/>
    <n v="100012701"/>
    <n v="215.66666666666666"/>
    <x v="1"/>
    <x v="3"/>
    <x v="1"/>
  </r>
  <r>
    <n v="37888765"/>
    <x v="116"/>
    <n v="100010766"/>
    <n v="237.66666666666663"/>
    <x v="130"/>
    <x v="3"/>
    <x v="1"/>
  </r>
  <r>
    <n v="37860941"/>
    <x v="117"/>
    <n v="100005065"/>
    <n v="166.66666666666666"/>
    <x v="1"/>
    <x v="3"/>
    <x v="1"/>
  </r>
  <r>
    <n v="37864548"/>
    <x v="117"/>
    <n v="100006214"/>
    <n v="230.66666666666666"/>
    <x v="131"/>
    <x v="3"/>
    <x v="1"/>
  </r>
  <r>
    <n v="37831828"/>
    <x v="117"/>
    <n v="100010670"/>
    <n v="195.33333333333331"/>
    <x v="132"/>
    <x v="3"/>
    <x v="1"/>
  </r>
  <r>
    <n v="37947966"/>
    <x v="117"/>
    <n v="100011828"/>
    <n v="65.666666666666657"/>
    <x v="133"/>
    <x v="3"/>
    <x v="2"/>
  </r>
  <r>
    <n v="35546093"/>
    <x v="117"/>
    <n v="100016301"/>
    <n v="179.33333333333331"/>
    <x v="134"/>
    <x v="3"/>
    <x v="1"/>
  </r>
  <r>
    <n v="51458110"/>
    <x v="118"/>
    <n v="100011112"/>
    <n v="51"/>
    <x v="1"/>
    <x v="3"/>
    <x v="2"/>
  </r>
  <r>
    <n v="710060670"/>
    <x v="118"/>
    <n v="100011618"/>
    <n v="91"/>
    <x v="135"/>
    <x v="3"/>
    <x v="2"/>
  </r>
  <r>
    <n v="31953204"/>
    <x v="118"/>
    <n v="100015121"/>
    <n v="666"/>
    <x v="136"/>
    <x v="3"/>
    <x v="0"/>
  </r>
  <r>
    <n v="35542241"/>
    <x v="118"/>
    <n v="100015611"/>
    <n v="231.33333333333331"/>
    <x v="137"/>
    <x v="3"/>
    <x v="1"/>
  </r>
  <r>
    <n v="37888510"/>
    <x v="119"/>
    <n v="100010293"/>
    <n v="169.33333333333331"/>
    <x v="1"/>
    <x v="3"/>
    <x v="1"/>
  </r>
  <r>
    <n v="17068193"/>
    <x v="119"/>
    <n v="100012496"/>
    <n v="273.33333333333331"/>
    <x v="1"/>
    <x v="3"/>
    <x v="0"/>
  </r>
  <r>
    <n v="42381321"/>
    <x v="119"/>
    <n v="100014468"/>
    <n v="72"/>
    <x v="1"/>
    <x v="3"/>
    <x v="2"/>
  </r>
  <r>
    <n v="710063083"/>
    <x v="119"/>
    <n v="100010289"/>
    <n v="65.333333333333329"/>
    <x v="138"/>
    <x v="3"/>
    <x v="2"/>
  </r>
  <r>
    <n v="37833847"/>
    <x v="119"/>
    <n v="100010303"/>
    <n v="441"/>
    <x v="139"/>
    <x v="3"/>
    <x v="0"/>
  </r>
  <r>
    <n v="35541229"/>
    <x v="119"/>
    <n v="100016445"/>
    <n v="274.66666666666663"/>
    <x v="140"/>
    <x v="3"/>
    <x v="0"/>
  </r>
  <r>
    <n v="37831640"/>
    <x v="120"/>
    <n v="100010759"/>
    <n v="607"/>
    <x v="141"/>
    <x v="3"/>
    <x v="0"/>
  </r>
  <r>
    <n v="35546077"/>
    <x v="120"/>
    <n v="100016204"/>
    <n v="669.66666666666663"/>
    <x v="142"/>
    <x v="3"/>
    <x v="0"/>
  </r>
  <r>
    <n v="710060696"/>
    <x v="121"/>
    <n v="100011626"/>
    <n v="50"/>
    <x v="1"/>
    <x v="3"/>
    <x v="3"/>
  </r>
  <r>
    <n v="37861255"/>
    <x v="121"/>
    <n v="100005072"/>
    <n v="99.666666666666657"/>
    <x v="143"/>
    <x v="3"/>
    <x v="2"/>
  </r>
  <r>
    <n v="37833626"/>
    <x v="121"/>
    <n v="100010974"/>
    <n v="239.33333333333331"/>
    <x v="144"/>
    <x v="3"/>
    <x v="1"/>
  </r>
  <r>
    <n v="17071089"/>
    <x v="121"/>
    <n v="100016412"/>
    <n v="220.33333333333331"/>
    <x v="145"/>
    <x v="3"/>
    <x v="1"/>
  </r>
  <r>
    <n v="710061927"/>
    <x v="122"/>
    <n v="100015504"/>
    <n v="91.333333333333329"/>
    <x v="1"/>
    <x v="3"/>
    <x v="2"/>
  </r>
  <r>
    <n v="710063962"/>
    <x v="122"/>
    <n v="100015487"/>
    <n v="50.666666666666664"/>
    <x v="1"/>
    <x v="3"/>
    <x v="3"/>
  </r>
  <r>
    <n v="37831593"/>
    <x v="122"/>
    <n v="100010229"/>
    <n v="289.33333333333331"/>
    <x v="146"/>
    <x v="3"/>
    <x v="0"/>
  </r>
  <r>
    <n v="37831631"/>
    <x v="122"/>
    <n v="100010756"/>
    <n v="401.33333333333326"/>
    <x v="147"/>
    <x v="3"/>
    <x v="0"/>
  </r>
  <r>
    <n v="35513454"/>
    <x v="122"/>
    <n v="100015343"/>
    <n v="276.66666666666663"/>
    <x v="148"/>
    <x v="3"/>
    <x v="0"/>
  </r>
  <r>
    <n v="35562447"/>
    <x v="122"/>
    <n v="100015821"/>
    <n v="53.333333333333329"/>
    <x v="149"/>
    <x v="3"/>
    <x v="2"/>
  </r>
  <r>
    <n v="17151961"/>
    <x v="123"/>
    <n v="100016177"/>
    <n v="258.66666666666663"/>
    <x v="1"/>
    <x v="3"/>
    <x v="0"/>
  </r>
  <r>
    <n v="35544279"/>
    <x v="123"/>
    <n v="100015423"/>
    <n v="224.33333333333331"/>
    <x v="1"/>
    <x v="3"/>
    <x v="1"/>
  </r>
  <r>
    <n v="35541237"/>
    <x v="123"/>
    <n v="100016452"/>
    <n v="202.33333333333331"/>
    <x v="1"/>
    <x v="3"/>
    <x v="1"/>
  </r>
  <r>
    <n v="35542888"/>
    <x v="123"/>
    <n v="100014897"/>
    <n v="181"/>
    <x v="1"/>
    <x v="3"/>
    <x v="1"/>
  </r>
  <r>
    <n v="37861174"/>
    <x v="123"/>
    <n v="100005320"/>
    <n v="191.33333333333331"/>
    <x v="150"/>
    <x v="3"/>
    <x v="1"/>
  </r>
  <r>
    <n v="37828487"/>
    <x v="123"/>
    <n v="100009804"/>
    <n v="142"/>
    <x v="151"/>
    <x v="3"/>
    <x v="2"/>
  </r>
  <r>
    <n v="36158411"/>
    <x v="123"/>
    <n v="100013778"/>
    <n v="428.99999999999994"/>
    <x v="152"/>
    <x v="3"/>
    <x v="0"/>
  </r>
  <r>
    <n v="37873377"/>
    <x v="123"/>
    <n v="100014072"/>
    <n v="754.33333333333326"/>
    <x v="153"/>
    <x v="3"/>
    <x v="0"/>
  </r>
  <r>
    <n v="35543914"/>
    <x v="123"/>
    <n v="100016230"/>
    <n v="357.33333333333331"/>
    <x v="154"/>
    <x v="3"/>
    <x v="0"/>
  </r>
  <r>
    <n v="35544562"/>
    <x v="123"/>
    <n v="100016588"/>
    <n v="91.666666666666657"/>
    <x v="155"/>
    <x v="3"/>
    <x v="2"/>
  </r>
  <r>
    <n v="37836684"/>
    <x v="124"/>
    <n v="100002015"/>
    <n v="207.33333333333331"/>
    <x v="156"/>
    <x v="3"/>
    <x v="1"/>
  </r>
  <r>
    <n v="37861204"/>
    <x v="124"/>
    <n v="100005346"/>
    <n v="459.99999999999994"/>
    <x v="1"/>
    <x v="3"/>
    <x v="0"/>
  </r>
  <r>
    <n v="35991364"/>
    <x v="124"/>
    <n v="100010215"/>
    <n v="119.33333333333333"/>
    <x v="1"/>
    <x v="3"/>
    <x v="2"/>
  </r>
  <r>
    <n v="37828291"/>
    <x v="124"/>
    <n v="100010539"/>
    <n v="614.33333333333326"/>
    <x v="1"/>
    <x v="3"/>
    <x v="0"/>
  </r>
  <r>
    <n v="710059817"/>
    <x v="124"/>
    <n v="100010491"/>
    <n v="62.666666666666664"/>
    <x v="1"/>
    <x v="3"/>
    <x v="2"/>
  </r>
  <r>
    <n v="710059965"/>
    <x v="124"/>
    <n v="100010626"/>
    <n v="55.666666666666664"/>
    <x v="1"/>
    <x v="3"/>
    <x v="2"/>
  </r>
  <r>
    <n v="35542837"/>
    <x v="124"/>
    <n v="100015881"/>
    <n v="118.66666666666666"/>
    <x v="1"/>
    <x v="3"/>
    <x v="2"/>
  </r>
  <r>
    <n v="37831534"/>
    <x v="124"/>
    <n v="100010225"/>
    <n v="356.66666666666663"/>
    <x v="157"/>
    <x v="3"/>
    <x v="0"/>
  </r>
  <r>
    <n v="37831704"/>
    <x v="124"/>
    <n v="100010747"/>
    <n v="203.33333333333331"/>
    <x v="158"/>
    <x v="3"/>
    <x v="1"/>
  </r>
  <r>
    <n v="35991607"/>
    <x v="124"/>
    <n v="100010083"/>
    <n v="288.66666666666663"/>
    <x v="159"/>
    <x v="3"/>
    <x v="0"/>
  </r>
  <r>
    <n v="37877160"/>
    <x v="124"/>
    <n v="100012865"/>
    <n v="501.33333333333331"/>
    <x v="160"/>
    <x v="3"/>
    <x v="0"/>
  </r>
  <r>
    <n v="35544121"/>
    <x v="124"/>
    <n v="100015160"/>
    <n v="257.33333333333331"/>
    <x v="161"/>
    <x v="3"/>
    <x v="0"/>
  </r>
  <r>
    <n v="35546425"/>
    <x v="124"/>
    <n v="100014566"/>
    <n v="275.33333333333331"/>
    <x v="162"/>
    <x v="3"/>
    <x v="0"/>
  </r>
  <r>
    <n v="37833707"/>
    <x v="125"/>
    <n v="100009922"/>
    <n v="158"/>
    <x v="1"/>
    <x v="3"/>
    <x v="1"/>
  </r>
  <r>
    <n v="710063032"/>
    <x v="125"/>
    <n v="100010270"/>
    <n v="54.666666666666664"/>
    <x v="1"/>
    <x v="3"/>
    <x v="2"/>
  </r>
  <r>
    <n v="51843927"/>
    <x v="125"/>
    <n v="100018432"/>
    <n v="67.666666666666657"/>
    <x v="1"/>
    <x v="3"/>
    <x v="2"/>
  </r>
  <r>
    <n v="710063814"/>
    <x v="125"/>
    <n v="100016323"/>
    <n v="46"/>
    <x v="1"/>
    <x v="3"/>
    <x v="3"/>
  </r>
  <r>
    <n v="35542284"/>
    <x v="125"/>
    <n v="100015678"/>
    <n v="456.99999999999994"/>
    <x v="1"/>
    <x v="3"/>
    <x v="0"/>
  </r>
  <r>
    <n v="36110744"/>
    <x v="125"/>
    <n v="100006796"/>
    <n v="662"/>
    <x v="163"/>
    <x v="3"/>
    <x v="0"/>
  </r>
  <r>
    <n v="37828304"/>
    <x v="125"/>
    <n v="100010616"/>
    <n v="315.66666666666663"/>
    <x v="164"/>
    <x v="3"/>
    <x v="0"/>
  </r>
  <r>
    <n v="37874101"/>
    <x v="125"/>
    <n v="100011797"/>
    <n v="219.99999999999997"/>
    <x v="165"/>
    <x v="3"/>
    <x v="1"/>
  </r>
  <r>
    <n v="37873121"/>
    <x v="125"/>
    <n v="100013586"/>
    <n v="72"/>
    <x v="166"/>
    <x v="3"/>
    <x v="2"/>
  </r>
  <r>
    <n v="710063377"/>
    <x v="125"/>
    <n v="100016308"/>
    <n v="55.333333333333329"/>
    <x v="167"/>
    <x v="3"/>
    <x v="2"/>
  </r>
  <r>
    <n v="37864424"/>
    <x v="126"/>
    <n v="100005522"/>
    <n v="276.66666666666663"/>
    <x v="1"/>
    <x v="3"/>
    <x v="0"/>
  </r>
  <r>
    <n v="710059574"/>
    <x v="126"/>
    <n v="100010365"/>
    <n v="43.666666666666664"/>
    <x v="1"/>
    <x v="3"/>
    <x v="3"/>
  </r>
  <r>
    <n v="35541164"/>
    <x v="126"/>
    <n v="100016516"/>
    <n v="171.66666666666666"/>
    <x v="1"/>
    <x v="3"/>
    <x v="1"/>
  </r>
  <r>
    <n v="37860917"/>
    <x v="126"/>
    <n v="100006366"/>
    <n v="148.33333333333331"/>
    <x v="168"/>
    <x v="3"/>
    <x v="2"/>
  </r>
  <r>
    <n v="37888595"/>
    <x v="126"/>
    <n v="100010903"/>
    <n v="620.66666666666663"/>
    <x v="169"/>
    <x v="3"/>
    <x v="0"/>
  </r>
  <r>
    <n v="37877135"/>
    <x v="126"/>
    <n v="100012676"/>
    <n v="65"/>
    <x v="170"/>
    <x v="3"/>
    <x v="2"/>
  </r>
  <r>
    <n v="710059779"/>
    <x v="127"/>
    <n v="100010470"/>
    <n v="68.666666666666657"/>
    <x v="1"/>
    <x v="3"/>
    <x v="2"/>
  </r>
  <r>
    <n v="710060572"/>
    <x v="127"/>
    <n v="100011568"/>
    <n v="54.333333333333329"/>
    <x v="1"/>
    <x v="3"/>
    <x v="2"/>
  </r>
  <r>
    <n v="710062613"/>
    <x v="127"/>
    <n v="100012722"/>
    <n v="46"/>
    <x v="1"/>
    <x v="3"/>
    <x v="3"/>
  </r>
  <r>
    <n v="710061390"/>
    <x v="127"/>
    <n v="100015119"/>
    <n v="61"/>
    <x v="1"/>
    <x v="3"/>
    <x v="2"/>
  </r>
  <r>
    <n v="35542233"/>
    <x v="127"/>
    <n v="100015605"/>
    <n v="188.33333333333331"/>
    <x v="1"/>
    <x v="3"/>
    <x v="1"/>
  </r>
  <r>
    <n v="37833987"/>
    <x v="127"/>
    <n v="100010092"/>
    <n v="458.99999999999994"/>
    <x v="171"/>
    <x v="3"/>
    <x v="0"/>
  </r>
  <r>
    <n v="37861280"/>
    <x v="128"/>
    <n v="100005654"/>
    <n v="380"/>
    <x v="1"/>
    <x v="3"/>
    <x v="0"/>
  </r>
  <r>
    <n v="710058810"/>
    <x v="128"/>
    <n v="100009983"/>
    <n v="60.333333333333329"/>
    <x v="1"/>
    <x v="3"/>
    <x v="2"/>
  </r>
  <r>
    <n v="17068223"/>
    <x v="128"/>
    <n v="100012502"/>
    <n v="425.33333333333331"/>
    <x v="172"/>
    <x v="3"/>
    <x v="0"/>
  </r>
  <r>
    <n v="51102137"/>
    <x v="129"/>
    <n v="100018160"/>
    <n v="423.33333333333331"/>
    <x v="1"/>
    <x v="3"/>
    <x v="0"/>
  </r>
  <r>
    <n v="37864530"/>
    <x v="129"/>
    <n v="100006684"/>
    <n v="244.66666666666666"/>
    <x v="173"/>
    <x v="3"/>
    <x v="1"/>
  </r>
  <r>
    <n v="37864050"/>
    <x v="129"/>
    <n v="100005277"/>
    <n v="182"/>
    <x v="174"/>
    <x v="3"/>
    <x v="1"/>
  </r>
  <r>
    <n v="37876741"/>
    <x v="129"/>
    <n v="100011792"/>
    <n v="296.66666666666663"/>
    <x v="175"/>
    <x v="3"/>
    <x v="0"/>
  </r>
  <r>
    <n v="37876694"/>
    <x v="129"/>
    <n v="100012612"/>
    <n v="137"/>
    <x v="176"/>
    <x v="3"/>
    <x v="2"/>
  </r>
  <r>
    <n v="37873296"/>
    <x v="129"/>
    <n v="100013901"/>
    <n v="124.66666666666666"/>
    <x v="177"/>
    <x v="3"/>
    <x v="2"/>
  </r>
  <r>
    <n v="35545577"/>
    <x v="129"/>
    <n v="100015963"/>
    <n v="118.33333333333333"/>
    <x v="178"/>
    <x v="3"/>
    <x v="2"/>
  </r>
  <r>
    <n v="710063849"/>
    <x v="129"/>
    <n v="100016342"/>
    <n v="57.333333333333329"/>
    <x v="179"/>
    <x v="3"/>
    <x v="2"/>
  </r>
  <r>
    <n v="35540559"/>
    <x v="130"/>
    <n v="100014643"/>
    <n v="689.66666666666663"/>
    <x v="1"/>
    <x v="3"/>
    <x v="0"/>
  </r>
  <r>
    <n v="710059590"/>
    <x v="130"/>
    <n v="100010376"/>
    <n v="40.666666666666664"/>
    <x v="180"/>
    <x v="3"/>
    <x v="3"/>
  </r>
  <r>
    <n v="37873547"/>
    <x v="130"/>
    <n v="100013342"/>
    <n v="559"/>
    <x v="181"/>
    <x v="3"/>
    <x v="0"/>
  </r>
  <r>
    <n v="37876031"/>
    <x v="130"/>
    <n v="100012517"/>
    <n v="298.66666666666663"/>
    <x v="182"/>
    <x v="3"/>
    <x v="0"/>
  </r>
  <r>
    <n v="37876996"/>
    <x v="130"/>
    <n v="100013172"/>
    <n v="182.33333333333331"/>
    <x v="183"/>
    <x v="3"/>
    <x v="1"/>
  </r>
  <r>
    <n v="35541067"/>
    <x v="130"/>
    <n v="100016570"/>
    <n v="305.33333333333331"/>
    <x v="184"/>
    <x v="3"/>
    <x v="0"/>
  </r>
  <r>
    <n v="37865595"/>
    <x v="131"/>
    <n v="100005880"/>
    <n v="104.33333333333333"/>
    <x v="1"/>
    <x v="3"/>
    <x v="2"/>
  </r>
  <r>
    <n v="37861158"/>
    <x v="131"/>
    <n v="100005191"/>
    <n v="251.66666666666666"/>
    <x v="185"/>
    <x v="3"/>
    <x v="0"/>
  </r>
  <r>
    <n v="710059027"/>
    <x v="131"/>
    <n v="100010157"/>
    <n v="81.333333333333329"/>
    <x v="186"/>
    <x v="3"/>
    <x v="2"/>
  </r>
  <r>
    <n v="710059922"/>
    <x v="131"/>
    <n v="100010597"/>
    <n v="39.333333333333329"/>
    <x v="187"/>
    <x v="3"/>
    <x v="3"/>
  </r>
  <r>
    <n v="37888528"/>
    <x v="131"/>
    <n v="100010954"/>
    <n v="264.66666666666663"/>
    <x v="188"/>
    <x v="3"/>
    <x v="0"/>
  </r>
  <r>
    <n v="37873938"/>
    <x v="131"/>
    <n v="100011667"/>
    <n v="429.33333333333326"/>
    <x v="189"/>
    <x v="3"/>
    <x v="0"/>
  </r>
  <r>
    <n v="37873148"/>
    <x v="131"/>
    <n v="100013603"/>
    <n v="71"/>
    <x v="190"/>
    <x v="3"/>
    <x v="2"/>
  </r>
  <r>
    <n v="31953158"/>
    <x v="131"/>
    <n v="100015397"/>
    <n v="493.33333333333331"/>
    <x v="191"/>
    <x v="3"/>
    <x v="0"/>
  </r>
  <r>
    <n v="42100500"/>
    <x v="131"/>
    <n v="100014582"/>
    <n v="101"/>
    <x v="192"/>
    <x v="3"/>
    <x v="2"/>
  </r>
  <r>
    <n v="35541172"/>
    <x v="131"/>
    <n v="100016519"/>
    <n v="140"/>
    <x v="193"/>
    <x v="3"/>
    <x v="2"/>
  </r>
  <r>
    <n v="37865285"/>
    <x v="132"/>
    <n v="100006443"/>
    <n v="156"/>
    <x v="1"/>
    <x v="3"/>
    <x v="1"/>
  </r>
  <r>
    <n v="35545569"/>
    <x v="132"/>
    <n v="100015956"/>
    <n v="128.33333333333331"/>
    <x v="1"/>
    <x v="3"/>
    <x v="2"/>
  </r>
  <r>
    <n v="35546042"/>
    <x v="132"/>
    <n v="100016241"/>
    <n v="725.66666666666663"/>
    <x v="1"/>
    <x v="3"/>
    <x v="0"/>
  </r>
  <r>
    <n v="37864378"/>
    <x v="132"/>
    <n v="100005433"/>
    <n v="201.99999999999997"/>
    <x v="194"/>
    <x v="3"/>
    <x v="1"/>
  </r>
  <r>
    <n v="37873750"/>
    <x v="132"/>
    <n v="100011634"/>
    <n v="232"/>
    <x v="195"/>
    <x v="3"/>
    <x v="1"/>
  </r>
  <r>
    <n v="31967256"/>
    <x v="132"/>
    <n v="100013501"/>
    <n v="358.66666666666663"/>
    <x v="196"/>
    <x v="3"/>
    <x v="0"/>
  </r>
  <r>
    <n v="37873130"/>
    <x v="132"/>
    <n v="100013594"/>
    <n v="98.333333333333314"/>
    <x v="197"/>
    <x v="3"/>
    <x v="2"/>
  </r>
  <r>
    <n v="37873318"/>
    <x v="132"/>
    <n v="100013984"/>
    <n v="423.66666666666663"/>
    <x v="198"/>
    <x v="3"/>
    <x v="0"/>
  </r>
  <r>
    <n v="35543931"/>
    <x v="132"/>
    <n v="100016282"/>
    <n v="340"/>
    <x v="199"/>
    <x v="3"/>
    <x v="0"/>
  </r>
  <r>
    <n v="37942697"/>
    <x v="133"/>
    <n v="100012165"/>
    <n v="63.666666666666664"/>
    <x v="1"/>
    <x v="3"/>
    <x v="2"/>
  </r>
  <r>
    <n v="710064500"/>
    <x v="133"/>
    <n v="100013977"/>
    <n v="28"/>
    <x v="1"/>
    <x v="3"/>
    <x v="3"/>
  </r>
  <r>
    <n v="36105881"/>
    <x v="133"/>
    <n v="100005383"/>
    <n v="439.66666666666663"/>
    <x v="200"/>
    <x v="3"/>
    <x v="0"/>
  </r>
  <r>
    <n v="37831780"/>
    <x v="133"/>
    <n v="100010701"/>
    <n v="140.33333333333331"/>
    <x v="201"/>
    <x v="3"/>
    <x v="2"/>
  </r>
  <r>
    <n v="37831518"/>
    <x v="133"/>
    <n v="100011225"/>
    <n v="672.66666666666663"/>
    <x v="202"/>
    <x v="3"/>
    <x v="0"/>
  </r>
  <r>
    <n v="710062494"/>
    <x v="133"/>
    <n v="100012656"/>
    <n v="54.333333333333329"/>
    <x v="203"/>
    <x v="3"/>
    <x v="2"/>
  </r>
  <r>
    <n v="37873261"/>
    <x v="133"/>
    <n v="100013839"/>
    <n v="310.33333333333331"/>
    <x v="204"/>
    <x v="3"/>
    <x v="0"/>
  </r>
  <r>
    <n v="35543647"/>
    <x v="133"/>
    <n v="100015907"/>
    <n v="607.33333333333326"/>
    <x v="205"/>
    <x v="3"/>
    <x v="0"/>
  </r>
  <r>
    <n v="37831259"/>
    <x v="134"/>
    <n v="100009813"/>
    <n v="329"/>
    <x v="1"/>
    <x v="3"/>
    <x v="0"/>
  </r>
  <r>
    <n v="710063989"/>
    <x v="134"/>
    <n v="100016418"/>
    <n v="88.333333333333329"/>
    <x v="206"/>
    <x v="3"/>
    <x v="2"/>
  </r>
  <r>
    <n v="35546476"/>
    <x v="134"/>
    <n v="100014535"/>
    <n v="137"/>
    <x v="207"/>
    <x v="3"/>
    <x v="2"/>
  </r>
  <r>
    <n v="36094081"/>
    <x v="135"/>
    <n v="100001907"/>
    <n v="399.66666666666663"/>
    <x v="208"/>
    <x v="3"/>
    <x v="0"/>
  </r>
  <r>
    <n v="37828410"/>
    <x v="135"/>
    <n v="100009752"/>
    <n v="247.99999999999997"/>
    <x v="1"/>
    <x v="3"/>
    <x v="1"/>
  </r>
  <r>
    <n v="710059655"/>
    <x v="135"/>
    <n v="100010390"/>
    <n v="37.666666666666664"/>
    <x v="1"/>
    <x v="3"/>
    <x v="3"/>
  </r>
  <r>
    <n v="710060653"/>
    <x v="135"/>
    <n v="100011609"/>
    <n v="36"/>
    <x v="1"/>
    <x v="3"/>
    <x v="3"/>
  </r>
  <r>
    <n v="36158313"/>
    <x v="135"/>
    <n v="100013669"/>
    <n v="96"/>
    <x v="1"/>
    <x v="3"/>
    <x v="2"/>
  </r>
  <r>
    <n v="710064594"/>
    <x v="135"/>
    <n v="100014097"/>
    <n v="45"/>
    <x v="1"/>
    <x v="3"/>
    <x v="3"/>
  </r>
  <r>
    <n v="42083966"/>
    <x v="135"/>
    <n v="100013890"/>
    <n v="42.333333333333329"/>
    <x v="1"/>
    <x v="3"/>
    <x v="3"/>
  </r>
  <r>
    <n v="37867041"/>
    <x v="135"/>
    <n v="100005645"/>
    <n v="91"/>
    <x v="209"/>
    <x v="3"/>
    <x v="2"/>
  </r>
  <r>
    <n v="37866745"/>
    <x v="135"/>
    <n v="100005593"/>
    <n v="93.666666666666657"/>
    <x v="210"/>
    <x v="3"/>
    <x v="2"/>
  </r>
  <r>
    <n v="37888404"/>
    <x v="135"/>
    <n v="100010109"/>
    <n v="148.33333333333331"/>
    <x v="211"/>
    <x v="3"/>
    <x v="2"/>
  </r>
  <r>
    <n v="37888609"/>
    <x v="135"/>
    <n v="100010515"/>
    <n v="71"/>
    <x v="212"/>
    <x v="3"/>
    <x v="2"/>
  </r>
  <r>
    <n v="37830813"/>
    <x v="135"/>
    <n v="100009931"/>
    <n v="393.33333333333331"/>
    <x v="213"/>
    <x v="3"/>
    <x v="0"/>
  </r>
  <r>
    <n v="37873342"/>
    <x v="135"/>
    <n v="100014000"/>
    <n v="149.66666666666666"/>
    <x v="214"/>
    <x v="3"/>
    <x v="2"/>
  </r>
  <r>
    <n v="37864360"/>
    <x v="136"/>
    <n v="100005258"/>
    <n v="248.33333333333331"/>
    <x v="1"/>
    <x v="3"/>
    <x v="1"/>
  </r>
  <r>
    <n v="42302498"/>
    <x v="136"/>
    <n v="100009831"/>
    <n v="184.33333333333331"/>
    <x v="1"/>
    <x v="3"/>
    <x v="1"/>
  </r>
  <r>
    <n v="710060726"/>
    <x v="136"/>
    <n v="100011652"/>
    <n v="40.666666666666664"/>
    <x v="1"/>
    <x v="3"/>
    <x v="3"/>
  </r>
  <r>
    <n v="710060831"/>
    <x v="136"/>
    <n v="100011688"/>
    <n v="32.666666666666664"/>
    <x v="1"/>
    <x v="3"/>
    <x v="3"/>
  </r>
  <r>
    <n v="37873407"/>
    <x v="136"/>
    <n v="100014086"/>
    <n v="185"/>
    <x v="1"/>
    <x v="3"/>
    <x v="1"/>
  </r>
  <r>
    <n v="710061579"/>
    <x v="136"/>
    <n v="100015278"/>
    <n v="62"/>
    <x v="1"/>
    <x v="3"/>
    <x v="2"/>
  </r>
  <r>
    <n v="35541261"/>
    <x v="136"/>
    <n v="100016338"/>
    <n v="197.66666666666666"/>
    <x v="1"/>
    <x v="3"/>
    <x v="1"/>
  </r>
  <r>
    <n v="37865366"/>
    <x v="136"/>
    <n v="100006636"/>
    <n v="90"/>
    <x v="215"/>
    <x v="3"/>
    <x v="2"/>
  </r>
  <r>
    <n v="37860810"/>
    <x v="136"/>
    <n v="100006145"/>
    <n v="125.33333333333333"/>
    <x v="216"/>
    <x v="3"/>
    <x v="2"/>
  </r>
  <r>
    <n v="37828401"/>
    <x v="136"/>
    <n v="100009789"/>
    <n v="370"/>
    <x v="217"/>
    <x v="3"/>
    <x v="0"/>
  </r>
  <r>
    <n v="37873598"/>
    <x v="136"/>
    <n v="100013386"/>
    <n v="205.66666666666666"/>
    <x v="218"/>
    <x v="3"/>
    <x v="1"/>
  </r>
  <r>
    <n v="35541211"/>
    <x v="136"/>
    <n v="100016502"/>
    <n v="105.66666666666666"/>
    <x v="219"/>
    <x v="3"/>
    <x v="2"/>
  </r>
  <r>
    <n v="37833715"/>
    <x v="137"/>
    <n v="100009897"/>
    <n v="221.33333333333331"/>
    <x v="1"/>
    <x v="3"/>
    <x v="1"/>
  </r>
  <r>
    <n v="17151627"/>
    <x v="137"/>
    <n v="100017522"/>
    <n v="124.33333333333333"/>
    <x v="1"/>
    <x v="3"/>
    <x v="2"/>
  </r>
  <r>
    <n v="36125601"/>
    <x v="137"/>
    <n v="100003832"/>
    <n v="406.33333333333331"/>
    <x v="220"/>
    <x v="3"/>
    <x v="0"/>
  </r>
  <r>
    <n v="37831810"/>
    <x v="137"/>
    <n v="100010662"/>
    <n v="183.33333333333331"/>
    <x v="221"/>
    <x v="3"/>
    <x v="1"/>
  </r>
  <r>
    <n v="37831852"/>
    <x v="137"/>
    <n v="100011056"/>
    <n v="464.66666666666663"/>
    <x v="222"/>
    <x v="3"/>
    <x v="0"/>
  </r>
  <r>
    <n v="37947931"/>
    <x v="137"/>
    <n v="100017517"/>
    <n v="225.99999999999997"/>
    <x v="1"/>
    <x v="3"/>
    <x v="1"/>
  </r>
  <r>
    <n v="35520078"/>
    <x v="137"/>
    <n v="100011763"/>
    <n v="590.33333333333326"/>
    <x v="223"/>
    <x v="3"/>
    <x v="0"/>
  </r>
  <r>
    <n v="17068975"/>
    <x v="137"/>
    <n v="100012525"/>
    <n v="503"/>
    <x v="224"/>
    <x v="3"/>
    <x v="0"/>
  </r>
  <r>
    <n v="37877232"/>
    <x v="137"/>
    <n v="100012894"/>
    <n v="321"/>
    <x v="225"/>
    <x v="3"/>
    <x v="0"/>
  </r>
  <r>
    <n v="37872885"/>
    <x v="137"/>
    <n v="100013462"/>
    <n v="162.66666666666666"/>
    <x v="226"/>
    <x v="3"/>
    <x v="1"/>
  </r>
  <r>
    <n v="35541075"/>
    <x v="137"/>
    <n v="100016542"/>
    <n v="773.66666666666663"/>
    <x v="227"/>
    <x v="3"/>
    <x v="0"/>
  </r>
  <r>
    <n v="37860836"/>
    <x v="138"/>
    <n v="100005086"/>
    <n v="224.66666666666666"/>
    <x v="1"/>
    <x v="3"/>
    <x v="1"/>
  </r>
  <r>
    <n v="37888722"/>
    <x v="138"/>
    <n v="100009900"/>
    <n v="58.333333333333329"/>
    <x v="1"/>
    <x v="3"/>
    <x v="2"/>
  </r>
  <r>
    <n v="710061528"/>
    <x v="138"/>
    <n v="100015211"/>
    <n v="46"/>
    <x v="1"/>
    <x v="3"/>
    <x v="3"/>
  </r>
  <r>
    <n v="710061943"/>
    <x v="138"/>
    <n v="100015621"/>
    <n v="41"/>
    <x v="1"/>
    <x v="3"/>
    <x v="3"/>
  </r>
  <r>
    <n v="37861107"/>
    <x v="138"/>
    <n v="100005704"/>
    <n v="171"/>
    <x v="228"/>
    <x v="3"/>
    <x v="1"/>
  </r>
  <r>
    <n v="710056540"/>
    <x v="138"/>
    <n v="100005574"/>
    <n v="46.666666666666664"/>
    <x v="229"/>
    <x v="3"/>
    <x v="3"/>
  </r>
  <r>
    <n v="37864084"/>
    <x v="138"/>
    <n v="100006187"/>
    <n v="137.33333333333331"/>
    <x v="230"/>
    <x v="3"/>
    <x v="2"/>
  </r>
  <r>
    <n v="710059973"/>
    <x v="138"/>
    <n v="100010403"/>
    <n v="31"/>
    <x v="231"/>
    <x v="3"/>
    <x v="3"/>
  </r>
  <r>
    <n v="37958470"/>
    <x v="138"/>
    <n v="100017473"/>
    <n v="186.66666666666666"/>
    <x v="1"/>
    <x v="3"/>
    <x v="1"/>
  </r>
  <r>
    <n v="42232228"/>
    <x v="138"/>
    <n v="100017490"/>
    <n v="301.33333333333331"/>
    <x v="1"/>
    <x v="3"/>
    <x v="0"/>
  </r>
  <r>
    <n v="37876198"/>
    <x v="138"/>
    <n v="100013444"/>
    <n v="184"/>
    <x v="232"/>
    <x v="3"/>
    <x v="1"/>
  </r>
  <r>
    <n v="37873351"/>
    <x v="138"/>
    <n v="100014010"/>
    <n v="156.66666666666666"/>
    <x v="233"/>
    <x v="3"/>
    <x v="1"/>
  </r>
  <r>
    <n v="51896133"/>
    <x v="138"/>
    <n v="100018381"/>
    <n v="385.33333333333331"/>
    <x v="234"/>
    <x v="3"/>
    <x v="0"/>
  </r>
  <r>
    <n v="35545585"/>
    <x v="138"/>
    <n v="100015980"/>
    <n v="143"/>
    <x v="235"/>
    <x v="3"/>
    <x v="2"/>
  </r>
  <r>
    <n v="36112119"/>
    <x v="139"/>
    <n v="100006141"/>
    <n v="115.33333333333331"/>
    <x v="1"/>
    <x v="3"/>
    <x v="2"/>
  </r>
  <r>
    <n v="37863720"/>
    <x v="139"/>
    <n v="100006610"/>
    <n v="115.33333333333333"/>
    <x v="1"/>
    <x v="3"/>
    <x v="2"/>
  </r>
  <r>
    <n v="710060009"/>
    <x v="139"/>
    <n v="100010640"/>
    <n v="42"/>
    <x v="1"/>
    <x v="3"/>
    <x v="3"/>
  </r>
  <r>
    <n v="37874233"/>
    <x v="139"/>
    <n v="100012095"/>
    <n v="365.33333333333331"/>
    <x v="1"/>
    <x v="3"/>
    <x v="0"/>
  </r>
  <r>
    <n v="710061897"/>
    <x v="139"/>
    <n v="100015492"/>
    <n v="56"/>
    <x v="1"/>
    <x v="3"/>
    <x v="2"/>
  </r>
  <r>
    <n v="37864483"/>
    <x v="139"/>
    <n v="100006018"/>
    <n v="71.666666666666657"/>
    <x v="236"/>
    <x v="3"/>
    <x v="2"/>
  </r>
  <r>
    <n v="37860801"/>
    <x v="139"/>
    <n v="100005095"/>
    <n v="148.66666666666666"/>
    <x v="237"/>
    <x v="3"/>
    <x v="2"/>
  </r>
  <r>
    <n v="37828860"/>
    <x v="139"/>
    <n v="100010010"/>
    <n v="370.33333333333331"/>
    <x v="238"/>
    <x v="3"/>
    <x v="0"/>
  </r>
  <r>
    <n v="37888684"/>
    <x v="139"/>
    <n v="100010460"/>
    <n v="167"/>
    <x v="239"/>
    <x v="3"/>
    <x v="1"/>
  </r>
  <r>
    <n v="45025274"/>
    <x v="139"/>
    <n v="100010502"/>
    <n v="146.33333333333331"/>
    <x v="240"/>
    <x v="3"/>
    <x v="2"/>
  </r>
  <r>
    <n v="37874039"/>
    <x v="139"/>
    <n v="100011481"/>
    <n v="605.33333333333326"/>
    <x v="241"/>
    <x v="3"/>
    <x v="0"/>
  </r>
  <r>
    <n v="37873601"/>
    <x v="139"/>
    <n v="100013394"/>
    <n v="74"/>
    <x v="242"/>
    <x v="3"/>
    <x v="2"/>
  </r>
  <r>
    <n v="37938215"/>
    <x v="139"/>
    <n v="100013991"/>
    <n v="66.666666666666657"/>
    <x v="243"/>
    <x v="3"/>
    <x v="2"/>
  </r>
  <r>
    <n v="35543728"/>
    <x v="139"/>
    <n v="100015807"/>
    <n v="52.666666666666657"/>
    <x v="244"/>
    <x v="3"/>
    <x v="2"/>
  </r>
  <r>
    <n v="36094111"/>
    <x v="140"/>
    <n v="100001765"/>
    <n v="63.666666666666664"/>
    <x v="245"/>
    <x v="3"/>
    <x v="2"/>
  </r>
  <r>
    <n v="36094234"/>
    <x v="140"/>
    <n v="100017397"/>
    <n v="327.66666666666663"/>
    <x v="1"/>
    <x v="3"/>
    <x v="0"/>
  </r>
  <r>
    <n v="37864271"/>
    <x v="140"/>
    <n v="100006598"/>
    <n v="268.66666666666663"/>
    <x v="1"/>
    <x v="3"/>
    <x v="0"/>
  </r>
  <r>
    <n v="37831585"/>
    <x v="140"/>
    <n v="100010195"/>
    <n v="43.666666666666664"/>
    <x v="1"/>
    <x v="3"/>
    <x v="3"/>
  </r>
  <r>
    <n v="710059914"/>
    <x v="140"/>
    <n v="100010595"/>
    <n v="32.333333333333329"/>
    <x v="1"/>
    <x v="3"/>
    <x v="3"/>
  </r>
  <r>
    <n v="710063660"/>
    <x v="140"/>
    <n v="100013721"/>
    <n v="51.666666666666664"/>
    <x v="1"/>
    <x v="3"/>
    <x v="2"/>
  </r>
  <r>
    <n v="710063865"/>
    <x v="140"/>
    <n v="100016357"/>
    <n v="22.666666666666664"/>
    <x v="1"/>
    <x v="3"/>
    <x v="3"/>
  </r>
  <r>
    <n v="37864581"/>
    <x v="140"/>
    <n v="100006584"/>
    <n v="482.33333333333331"/>
    <x v="246"/>
    <x v="3"/>
    <x v="0"/>
  </r>
  <r>
    <n v="37864092"/>
    <x v="140"/>
    <n v="100005674"/>
    <n v="159.66666666666666"/>
    <x v="247"/>
    <x v="3"/>
    <x v="1"/>
  </r>
  <r>
    <n v="42434718"/>
    <x v="140"/>
    <n v="100017452"/>
    <n v="229"/>
    <x v="1"/>
    <x v="3"/>
    <x v="1"/>
  </r>
  <r>
    <n v="37831721"/>
    <x v="140"/>
    <n v="100010536"/>
    <n v="304.66666666666663"/>
    <x v="248"/>
    <x v="3"/>
    <x v="0"/>
  </r>
  <r>
    <n v="35991496"/>
    <x v="140"/>
    <n v="100009631"/>
    <n v="479.66666666666663"/>
    <x v="249"/>
    <x v="3"/>
    <x v="0"/>
  </r>
  <r>
    <n v="37874012"/>
    <x v="140"/>
    <n v="100011504"/>
    <n v="553.33333333333326"/>
    <x v="250"/>
    <x v="3"/>
    <x v="0"/>
  </r>
  <r>
    <n v="37876104"/>
    <x v="140"/>
    <n v="100013447"/>
    <n v="45.333333333333329"/>
    <x v="251"/>
    <x v="3"/>
    <x v="3"/>
  </r>
  <r>
    <n v="37873831"/>
    <x v="140"/>
    <n v="100012287"/>
    <n v="368.33333333333331"/>
    <x v="252"/>
    <x v="3"/>
    <x v="0"/>
  </r>
  <r>
    <n v="710063172"/>
    <x v="140"/>
    <n v="100016079"/>
    <n v="60.666666666666664"/>
    <x v="253"/>
    <x v="3"/>
    <x v="2"/>
  </r>
  <r>
    <n v="710059752"/>
    <x v="141"/>
    <n v="100010449"/>
    <n v="26.333333333333332"/>
    <x v="1"/>
    <x v="3"/>
    <x v="3"/>
  </r>
  <r>
    <n v="37831861"/>
    <x v="141"/>
    <n v="100010985"/>
    <n v="120"/>
    <x v="1"/>
    <x v="3"/>
    <x v="2"/>
  </r>
  <r>
    <n v="37877062"/>
    <x v="141"/>
    <n v="100013055"/>
    <n v="410.66666666666663"/>
    <x v="1"/>
    <x v="3"/>
    <x v="0"/>
  </r>
  <r>
    <n v="710063105"/>
    <x v="141"/>
    <n v="100015867"/>
    <n v="28.333333333333332"/>
    <x v="1"/>
    <x v="3"/>
    <x v="3"/>
  </r>
  <r>
    <n v="710063393"/>
    <x v="141"/>
    <n v="100014596"/>
    <n v="50"/>
    <x v="1"/>
    <x v="3"/>
    <x v="3"/>
  </r>
  <r>
    <n v="614564"/>
    <x v="141"/>
    <n v="100008543"/>
    <n v="348.33333333333331"/>
    <x v="254"/>
    <x v="3"/>
    <x v="0"/>
  </r>
  <r>
    <n v="37888421"/>
    <x v="141"/>
    <n v="100010935"/>
    <n v="662.33333333333326"/>
    <x v="255"/>
    <x v="3"/>
    <x v="0"/>
  </r>
  <r>
    <n v="35519151"/>
    <x v="141"/>
    <n v="100011776"/>
    <n v="564.66666666666663"/>
    <x v="256"/>
    <x v="3"/>
    <x v="0"/>
  </r>
  <r>
    <n v="37874098"/>
    <x v="141"/>
    <n v="100011831"/>
    <n v="487.99999999999994"/>
    <x v="257"/>
    <x v="3"/>
    <x v="0"/>
  </r>
  <r>
    <n v="37876864"/>
    <x v="141"/>
    <n v="100013117"/>
    <n v="278.66666666666663"/>
    <x v="258"/>
    <x v="3"/>
    <x v="0"/>
  </r>
  <r>
    <n v="710062575"/>
    <x v="141"/>
    <n v="100012705"/>
    <n v="50.333333333333329"/>
    <x v="259"/>
    <x v="3"/>
    <x v="3"/>
  </r>
  <r>
    <n v="31953271"/>
    <x v="141"/>
    <n v="100015104"/>
    <n v="489.99999999999994"/>
    <x v="260"/>
    <x v="3"/>
    <x v="0"/>
  </r>
  <r>
    <n v="31302912"/>
    <x v="141"/>
    <n v="100015243"/>
    <n v="623"/>
    <x v="261"/>
    <x v="3"/>
    <x v="0"/>
  </r>
  <r>
    <n v="17080746"/>
    <x v="141"/>
    <n v="100015576"/>
    <n v="299"/>
    <x v="262"/>
    <x v="3"/>
    <x v="0"/>
  </r>
  <r>
    <n v="710061870"/>
    <x v="141"/>
    <n v="100015468"/>
    <n v="80.666666666666657"/>
    <x v="263"/>
    <x v="3"/>
    <x v="2"/>
  </r>
  <r>
    <n v="35541202"/>
    <x v="141"/>
    <n v="100016485"/>
    <n v="509.66666666666663"/>
    <x v="264"/>
    <x v="3"/>
    <x v="0"/>
  </r>
  <r>
    <n v="37860879"/>
    <x v="142"/>
    <n v="100006792"/>
    <n v="493"/>
    <x v="1"/>
    <x v="3"/>
    <x v="0"/>
  </r>
  <r>
    <n v="37828355"/>
    <x v="142"/>
    <n v="100009721"/>
    <n v="202"/>
    <x v="1"/>
    <x v="3"/>
    <x v="1"/>
  </r>
  <r>
    <n v="710059701"/>
    <x v="142"/>
    <n v="100010410"/>
    <n v="27.666666666666664"/>
    <x v="1"/>
    <x v="3"/>
    <x v="3"/>
  </r>
  <r>
    <n v="37831747"/>
    <x v="142"/>
    <n v="100010446"/>
    <n v="160.66666666666666"/>
    <x v="1"/>
    <x v="3"/>
    <x v="1"/>
  </r>
  <r>
    <n v="710059930"/>
    <x v="142"/>
    <n v="100010603"/>
    <n v="32.333333333333329"/>
    <x v="1"/>
    <x v="3"/>
    <x v="3"/>
  </r>
  <r>
    <n v="37831283"/>
    <x v="142"/>
    <n v="100009856"/>
    <n v="402"/>
    <x v="1"/>
    <x v="3"/>
    <x v="0"/>
  </r>
  <r>
    <n v="710060190"/>
    <x v="142"/>
    <n v="100009953"/>
    <n v="34.666666666666664"/>
    <x v="1"/>
    <x v="3"/>
    <x v="3"/>
  </r>
  <r>
    <n v="37873814"/>
    <x v="142"/>
    <n v="100012282"/>
    <n v="282.66666666666663"/>
    <x v="1"/>
    <x v="3"/>
    <x v="0"/>
  </r>
  <r>
    <n v="37873369"/>
    <x v="142"/>
    <n v="100014077"/>
    <n v="624.33333333333326"/>
    <x v="1"/>
    <x v="3"/>
    <x v="0"/>
  </r>
  <r>
    <n v="31202659"/>
    <x v="142"/>
    <n v="100003339"/>
    <n v="318.33333333333331"/>
    <x v="265"/>
    <x v="3"/>
    <x v="0"/>
  </r>
  <r>
    <n v="37867024"/>
    <x v="142"/>
    <n v="100004983"/>
    <n v="115"/>
    <x v="266"/>
    <x v="3"/>
    <x v="2"/>
  </r>
  <r>
    <n v="35991593"/>
    <x v="142"/>
    <n v="100010052"/>
    <n v="618"/>
    <x v="267"/>
    <x v="3"/>
    <x v="0"/>
  </r>
  <r>
    <n v="37888757"/>
    <x v="142"/>
    <n v="100009919"/>
    <n v="140.33333333333331"/>
    <x v="268"/>
    <x v="3"/>
    <x v="2"/>
  </r>
  <r>
    <n v="37873962"/>
    <x v="142"/>
    <n v="100011603"/>
    <n v="251"/>
    <x v="269"/>
    <x v="3"/>
    <x v="0"/>
  </r>
  <r>
    <n v="37874080"/>
    <x v="142"/>
    <n v="100011871"/>
    <n v="188"/>
    <x v="270"/>
    <x v="3"/>
    <x v="1"/>
  </r>
  <r>
    <n v="37876431"/>
    <x v="142"/>
    <n v="100012562"/>
    <n v="160.33333333333331"/>
    <x v="271"/>
    <x v="3"/>
    <x v="1"/>
  </r>
  <r>
    <n v="37876074"/>
    <x v="142"/>
    <n v="100013410"/>
    <n v="100"/>
    <x v="272"/>
    <x v="3"/>
    <x v="2"/>
  </r>
  <r>
    <n v="17070589"/>
    <x v="142"/>
    <n v="100015352"/>
    <n v="232.33333333333331"/>
    <x v="273"/>
    <x v="3"/>
    <x v="1"/>
  </r>
  <r>
    <n v="35543922"/>
    <x v="142"/>
    <n v="100016193"/>
    <n v="410.66666666666663"/>
    <x v="274"/>
    <x v="3"/>
    <x v="0"/>
  </r>
  <r>
    <n v="35541270"/>
    <x v="142"/>
    <n v="100016361"/>
    <n v="145"/>
    <x v="275"/>
    <x v="3"/>
    <x v="2"/>
  </r>
  <r>
    <n v="710056508"/>
    <x v="143"/>
    <n v="100005205"/>
    <n v="39.666666666666664"/>
    <x v="1"/>
    <x v="3"/>
    <x v="3"/>
  </r>
  <r>
    <n v="710058870"/>
    <x v="143"/>
    <n v="100010026"/>
    <n v="25.333333333333332"/>
    <x v="1"/>
    <x v="3"/>
    <x v="3"/>
  </r>
  <r>
    <n v="710060505"/>
    <x v="143"/>
    <n v="100011528"/>
    <n v="43.333333333333329"/>
    <x v="1"/>
    <x v="3"/>
    <x v="3"/>
  </r>
  <r>
    <n v="710061374"/>
    <x v="143"/>
    <n v="100015083"/>
    <n v="36"/>
    <x v="1"/>
    <x v="3"/>
    <x v="3"/>
  </r>
  <r>
    <n v="37865609"/>
    <x v="143"/>
    <n v="100005843"/>
    <n v="433"/>
    <x v="276"/>
    <x v="3"/>
    <x v="0"/>
  </r>
  <r>
    <n v="37860976"/>
    <x v="143"/>
    <n v="100006365"/>
    <n v="277.33333333333331"/>
    <x v="277"/>
    <x v="3"/>
    <x v="0"/>
  </r>
  <r>
    <n v="37860763"/>
    <x v="143"/>
    <n v="100006330"/>
    <n v="623.66666666666663"/>
    <x v="278"/>
    <x v="3"/>
    <x v="0"/>
  </r>
  <r>
    <n v="710058993"/>
    <x v="143"/>
    <n v="100010145"/>
    <n v="32.333333333333329"/>
    <x v="279"/>
    <x v="3"/>
    <x v="3"/>
  </r>
  <r>
    <n v="37831712"/>
    <x v="143"/>
    <n v="100010680"/>
    <n v="101.66666666666666"/>
    <x v="280"/>
    <x v="3"/>
    <x v="2"/>
  </r>
  <r>
    <n v="37831429"/>
    <x v="143"/>
    <n v="100011081"/>
    <n v="313.33333333333331"/>
    <x v="281"/>
    <x v="3"/>
    <x v="0"/>
  </r>
  <r>
    <n v="37831127"/>
    <x v="143"/>
    <n v="100009652"/>
    <n v="183.33333333333331"/>
    <x v="282"/>
    <x v="3"/>
    <x v="1"/>
  </r>
  <r>
    <n v="37876732"/>
    <x v="143"/>
    <n v="100011835"/>
    <n v="345.66666666666663"/>
    <x v="283"/>
    <x v="3"/>
    <x v="0"/>
  </r>
  <r>
    <n v="37874390"/>
    <x v="143"/>
    <n v="100011915"/>
    <n v="137.33333333333331"/>
    <x v="284"/>
    <x v="3"/>
    <x v="2"/>
  </r>
  <r>
    <n v="37836391"/>
    <x v="144"/>
    <n v="100001780"/>
    <n v="228"/>
    <x v="285"/>
    <x v="3"/>
    <x v="1"/>
  </r>
  <r>
    <n v="31825001"/>
    <x v="144"/>
    <n v="100001664"/>
    <n v="131"/>
    <x v="286"/>
    <x v="3"/>
    <x v="2"/>
  </r>
  <r>
    <n v="37865111"/>
    <x v="144"/>
    <n v="100006549"/>
    <n v="196.33333333333331"/>
    <x v="1"/>
    <x v="3"/>
    <x v="1"/>
  </r>
  <r>
    <n v="37864238"/>
    <x v="144"/>
    <n v="100005544"/>
    <n v="127"/>
    <x v="1"/>
    <x v="3"/>
    <x v="2"/>
  </r>
  <r>
    <n v="710062346"/>
    <x v="144"/>
    <n v="100012609"/>
    <n v="33.666666666666664"/>
    <x v="1"/>
    <x v="3"/>
    <x v="3"/>
  </r>
  <r>
    <n v="42026644"/>
    <x v="144"/>
    <n v="100012198"/>
    <n v="67.666666666666657"/>
    <x v="1"/>
    <x v="3"/>
    <x v="2"/>
  </r>
  <r>
    <n v="710061536"/>
    <x v="144"/>
    <n v="100015216"/>
    <n v="33.333333333333329"/>
    <x v="1"/>
    <x v="3"/>
    <x v="3"/>
  </r>
  <r>
    <n v="710061765"/>
    <x v="144"/>
    <n v="100015375"/>
    <n v="44.333333333333329"/>
    <x v="1"/>
    <x v="3"/>
    <x v="3"/>
  </r>
  <r>
    <n v="31942601"/>
    <x v="144"/>
    <n v="100013630"/>
    <n v="226.33333333333331"/>
    <x v="1"/>
    <x v="3"/>
    <x v="1"/>
  </r>
  <r>
    <n v="50672843"/>
    <x v="144"/>
    <n v="100017847"/>
    <n v="218.99999999999997"/>
    <x v="287"/>
    <x v="3"/>
    <x v="1"/>
  </r>
  <r>
    <n v="614394"/>
    <x v="144"/>
    <n v="100008590"/>
    <n v="709.33333333333326"/>
    <x v="288"/>
    <x v="3"/>
    <x v="0"/>
  </r>
  <r>
    <n v="35677767"/>
    <x v="144"/>
    <n v="100009471"/>
    <n v="423.33333333333326"/>
    <x v="289"/>
    <x v="3"/>
    <x v="0"/>
  </r>
  <r>
    <n v="37828843"/>
    <x v="144"/>
    <n v="100010000"/>
    <n v="162.66666666666666"/>
    <x v="290"/>
    <x v="3"/>
    <x v="1"/>
  </r>
  <r>
    <n v="37831372"/>
    <x v="144"/>
    <n v="100011211"/>
    <n v="297"/>
    <x v="291"/>
    <x v="3"/>
    <x v="0"/>
  </r>
  <r>
    <n v="17080738"/>
    <x v="144"/>
    <n v="100015515"/>
    <n v="313.66666666666663"/>
    <x v="292"/>
    <x v="3"/>
    <x v="0"/>
  </r>
  <r>
    <n v="52022072"/>
    <x v="144"/>
    <n v="100016536"/>
    <n v="222.33333333333331"/>
    <x v="293"/>
    <x v="3"/>
    <x v="1"/>
  </r>
  <r>
    <n v="31748201"/>
    <x v="145"/>
    <n v="100000177"/>
    <n v="175.66666666666666"/>
    <x v="294"/>
    <x v="3"/>
    <x v="1"/>
  </r>
  <r>
    <n v="36086606"/>
    <x v="145"/>
    <n v="100001789"/>
    <n v="172.33333333333331"/>
    <x v="295"/>
    <x v="3"/>
    <x v="1"/>
  </r>
  <r>
    <n v="37861131"/>
    <x v="145"/>
    <n v="100005405"/>
    <n v="328.66666666666663"/>
    <x v="1"/>
    <x v="3"/>
    <x v="0"/>
  </r>
  <r>
    <n v="37864319"/>
    <x v="145"/>
    <n v="100005033"/>
    <n v="127.66666666666666"/>
    <x v="1"/>
    <x v="3"/>
    <x v="2"/>
  </r>
  <r>
    <n v="37810600"/>
    <x v="145"/>
    <n v="100007851"/>
    <n v="204.66666666666666"/>
    <x v="1"/>
    <x v="3"/>
    <x v="1"/>
  </r>
  <r>
    <n v="710059647"/>
    <x v="145"/>
    <n v="100010247"/>
    <n v="42.333333333333329"/>
    <x v="1"/>
    <x v="3"/>
    <x v="3"/>
  </r>
  <r>
    <n v="710059671"/>
    <x v="145"/>
    <n v="100010394"/>
    <n v="29.666666666666664"/>
    <x v="1"/>
    <x v="3"/>
    <x v="3"/>
  </r>
  <r>
    <n v="37831291"/>
    <x v="145"/>
    <n v="100009852"/>
    <n v="191.66666666666666"/>
    <x v="1"/>
    <x v="3"/>
    <x v="1"/>
  </r>
  <r>
    <n v="710170114"/>
    <x v="145"/>
    <n v="100010361"/>
    <n v="34"/>
    <x v="1"/>
    <x v="3"/>
    <x v="3"/>
  </r>
  <r>
    <n v="37876708"/>
    <x v="145"/>
    <n v="100012352"/>
    <n v="95.333333333333329"/>
    <x v="1"/>
    <x v="3"/>
    <x v="2"/>
  </r>
  <r>
    <n v="37944631"/>
    <x v="145"/>
    <n v="100013237"/>
    <n v="65.666666666666657"/>
    <x v="1"/>
    <x v="3"/>
    <x v="2"/>
  </r>
  <r>
    <n v="50576119"/>
    <x v="145"/>
    <n v="100013294"/>
    <n v="60.999999999999993"/>
    <x v="1"/>
    <x v="3"/>
    <x v="2"/>
  </r>
  <r>
    <n v="710061412"/>
    <x v="145"/>
    <n v="100015172"/>
    <n v="22.666666666666664"/>
    <x v="1"/>
    <x v="3"/>
    <x v="3"/>
  </r>
  <r>
    <n v="710061978"/>
    <x v="145"/>
    <n v="100015660"/>
    <n v="51"/>
    <x v="1"/>
    <x v="3"/>
    <x v="2"/>
  </r>
  <r>
    <n v="42248795"/>
    <x v="145"/>
    <n v="100016099"/>
    <n v="370.33333333333331"/>
    <x v="1"/>
    <x v="3"/>
    <x v="0"/>
  </r>
  <r>
    <n v="710064209"/>
    <x v="145"/>
    <n v="100016614"/>
    <n v="39"/>
    <x v="1"/>
    <x v="3"/>
    <x v="3"/>
  </r>
  <r>
    <n v="35542632"/>
    <x v="145"/>
    <n v="100014799"/>
    <n v="386.66666666666663"/>
    <x v="1"/>
    <x v="3"/>
    <x v="0"/>
  </r>
  <r>
    <n v="37864432"/>
    <x v="145"/>
    <n v="100005525"/>
    <n v="545.33333333333326"/>
    <x v="296"/>
    <x v="3"/>
    <x v="0"/>
  </r>
  <r>
    <n v="37864386"/>
    <x v="145"/>
    <n v="100005499"/>
    <n v="557.33333333333326"/>
    <x v="297"/>
    <x v="3"/>
    <x v="0"/>
  </r>
  <r>
    <n v="31934617"/>
    <x v="145"/>
    <n v="100008564"/>
    <n v="298.33333333333331"/>
    <x v="298"/>
    <x v="3"/>
    <x v="0"/>
  </r>
  <r>
    <n v="51491346"/>
    <x v="145"/>
    <n v="100010414"/>
    <n v="34.666666666666664"/>
    <x v="299"/>
    <x v="3"/>
    <x v="3"/>
  </r>
  <r>
    <n v="710058861"/>
    <x v="145"/>
    <n v="100009972"/>
    <n v="36.333333333333329"/>
    <x v="300"/>
    <x v="3"/>
    <x v="3"/>
  </r>
  <r>
    <n v="710062460"/>
    <x v="145"/>
    <n v="100012645"/>
    <n v="32.666666666666664"/>
    <x v="301"/>
    <x v="3"/>
    <x v="3"/>
  </r>
  <r>
    <n v="37877097"/>
    <x v="145"/>
    <n v="100012732"/>
    <n v="85.333333333333329"/>
    <x v="302"/>
    <x v="3"/>
    <x v="2"/>
  </r>
  <r>
    <n v="37942247"/>
    <x v="145"/>
    <n v="100013287"/>
    <n v="96.333333333333329"/>
    <x v="303"/>
    <x v="3"/>
    <x v="2"/>
  </r>
  <r>
    <n v="35546051"/>
    <x v="145"/>
    <n v="100016226"/>
    <n v="473.33333333333331"/>
    <x v="304"/>
    <x v="3"/>
    <x v="0"/>
  </r>
  <r>
    <n v="35543957"/>
    <x v="145"/>
    <n v="100016115"/>
    <n v="239.33333333333331"/>
    <x v="305"/>
    <x v="3"/>
    <x v="1"/>
  </r>
  <r>
    <n v="710061463"/>
    <x v="145"/>
    <n v="100015362"/>
    <n v="51.666666666666664"/>
    <x v="306"/>
    <x v="3"/>
    <x v="2"/>
  </r>
  <r>
    <n v="36086789"/>
    <x v="146"/>
    <n v="100001622"/>
    <n v="369.66666666666663"/>
    <x v="307"/>
    <x v="3"/>
    <x v="0"/>
  </r>
  <r>
    <n v="37838431"/>
    <x v="146"/>
    <n v="100002136"/>
    <n v="219"/>
    <x v="308"/>
    <x v="3"/>
    <x v="1"/>
  </r>
  <r>
    <n v="36080349"/>
    <x v="146"/>
    <n v="100002386"/>
    <n v="291.33333333333331"/>
    <x v="309"/>
    <x v="3"/>
    <x v="0"/>
  </r>
  <r>
    <n v="37864289"/>
    <x v="146"/>
    <n v="100004992"/>
    <n v="92.333333333333329"/>
    <x v="1"/>
    <x v="3"/>
    <x v="2"/>
  </r>
  <r>
    <n v="37864076"/>
    <x v="146"/>
    <n v="100006127"/>
    <n v="111"/>
    <x v="1"/>
    <x v="3"/>
    <x v="2"/>
  </r>
  <r>
    <n v="37811711"/>
    <x v="146"/>
    <n v="100007943"/>
    <n v="350.66666666666663"/>
    <x v="1"/>
    <x v="3"/>
    <x v="0"/>
  </r>
  <r>
    <n v="710102686"/>
    <x v="146"/>
    <n v="100009987"/>
    <n v="24"/>
    <x v="1"/>
    <x v="3"/>
    <x v="3"/>
  </r>
  <r>
    <n v="37831054"/>
    <x v="146"/>
    <n v="100009593"/>
    <n v="95"/>
    <x v="1"/>
    <x v="3"/>
    <x v="2"/>
  </r>
  <r>
    <n v="37873571"/>
    <x v="146"/>
    <n v="100013312"/>
    <n v="69.333333333333329"/>
    <x v="1"/>
    <x v="3"/>
    <x v="2"/>
  </r>
  <r>
    <n v="36158755"/>
    <x v="146"/>
    <n v="100013370"/>
    <n v="444.99999999999994"/>
    <x v="1"/>
    <x v="3"/>
    <x v="0"/>
  </r>
  <r>
    <n v="710064543"/>
    <x v="146"/>
    <n v="100013997"/>
    <n v="32.333333333333329"/>
    <x v="1"/>
    <x v="3"/>
    <x v="3"/>
  </r>
  <r>
    <n v="35540613"/>
    <x v="146"/>
    <n v="100014634"/>
    <n v="517.33333333333326"/>
    <x v="1"/>
    <x v="3"/>
    <x v="0"/>
  </r>
  <r>
    <n v="37864327"/>
    <x v="146"/>
    <n v="100005062"/>
    <n v="162"/>
    <x v="310"/>
    <x v="3"/>
    <x v="1"/>
  </r>
  <r>
    <n v="37863991"/>
    <x v="146"/>
    <n v="100006819"/>
    <n v="211"/>
    <x v="311"/>
    <x v="3"/>
    <x v="1"/>
  </r>
  <r>
    <n v="37810839"/>
    <x v="146"/>
    <n v="100008486"/>
    <n v="671"/>
    <x v="312"/>
    <x v="3"/>
    <x v="0"/>
  </r>
  <r>
    <n v="36158933"/>
    <x v="146"/>
    <n v="100011884"/>
    <n v="219.66666666666666"/>
    <x v="313"/>
    <x v="3"/>
    <x v="1"/>
  </r>
  <r>
    <n v="35544554"/>
    <x v="146"/>
    <n v="100016353"/>
    <n v="122"/>
    <x v="314"/>
    <x v="3"/>
    <x v="2"/>
  </r>
  <r>
    <n v="36081043"/>
    <x v="147"/>
    <n v="100001859"/>
    <n v="173"/>
    <x v="315"/>
    <x v="3"/>
    <x v="1"/>
  </r>
  <r>
    <n v="36125661"/>
    <x v="147"/>
    <n v="100003823"/>
    <n v="396.99999999999994"/>
    <x v="316"/>
    <x v="3"/>
    <x v="0"/>
  </r>
  <r>
    <n v="37864254"/>
    <x v="147"/>
    <n v="100006715"/>
    <n v="249"/>
    <x v="1"/>
    <x v="3"/>
    <x v="1"/>
  </r>
  <r>
    <n v="37864262"/>
    <x v="147"/>
    <n v="100006402"/>
    <n v="94.666666666666657"/>
    <x v="1"/>
    <x v="3"/>
    <x v="2"/>
  </r>
  <r>
    <n v="37828428"/>
    <x v="147"/>
    <n v="100017474"/>
    <n v="236"/>
    <x v="1"/>
    <x v="3"/>
    <x v="1"/>
  </r>
  <r>
    <n v="710059582"/>
    <x v="147"/>
    <n v="100010372"/>
    <n v="28.666666666666664"/>
    <x v="1"/>
    <x v="3"/>
    <x v="3"/>
  </r>
  <r>
    <n v="710059868"/>
    <x v="147"/>
    <n v="100010586"/>
    <n v="22"/>
    <x v="1"/>
    <x v="3"/>
    <x v="3"/>
  </r>
  <r>
    <n v="710226241"/>
    <x v="147"/>
    <n v="100010705"/>
    <n v="26.666666666666664"/>
    <x v="1"/>
    <x v="3"/>
    <x v="3"/>
  </r>
  <r>
    <n v="37831607"/>
    <x v="147"/>
    <n v="100010242"/>
    <n v="54.666666666666664"/>
    <x v="1"/>
    <x v="3"/>
    <x v="2"/>
  </r>
  <r>
    <n v="37873253"/>
    <x v="147"/>
    <n v="100012696"/>
    <n v="491.66666666666663"/>
    <x v="1"/>
    <x v="3"/>
    <x v="0"/>
  </r>
  <r>
    <n v="710063075"/>
    <x v="147"/>
    <n v="100015835"/>
    <n v="14.666666666666666"/>
    <x v="1"/>
    <x v="3"/>
    <x v="3"/>
  </r>
  <r>
    <n v="36159042"/>
    <x v="147"/>
    <n v="100012807"/>
    <n v="957"/>
    <x v="317"/>
    <x v="3"/>
    <x v="0"/>
  </r>
  <r>
    <n v="17080762"/>
    <x v="147"/>
    <n v="100015536"/>
    <n v="399.66666666666663"/>
    <x v="318"/>
    <x v="3"/>
    <x v="0"/>
  </r>
  <r>
    <n v="31817068"/>
    <x v="148"/>
    <n v="100001150"/>
    <n v="179"/>
    <x v="319"/>
    <x v="3"/>
    <x v="1"/>
  </r>
  <r>
    <n v="37838440"/>
    <x v="148"/>
    <n v="100001975"/>
    <n v="294.33333333333331"/>
    <x v="320"/>
    <x v="3"/>
    <x v="0"/>
  </r>
  <r>
    <n v="37837001"/>
    <x v="148"/>
    <n v="100002636"/>
    <n v="155.66666666666666"/>
    <x v="321"/>
    <x v="3"/>
    <x v="1"/>
  </r>
  <r>
    <n v="34017011"/>
    <x v="148"/>
    <n v="100003842"/>
    <n v="348"/>
    <x v="322"/>
    <x v="3"/>
    <x v="0"/>
  </r>
  <r>
    <n v="37864475"/>
    <x v="148"/>
    <n v="100006048"/>
    <n v="120.33333333333331"/>
    <x v="1"/>
    <x v="3"/>
    <x v="2"/>
  </r>
  <r>
    <n v="37860844"/>
    <x v="148"/>
    <n v="100006519"/>
    <n v="102"/>
    <x v="1"/>
    <x v="3"/>
    <x v="2"/>
  </r>
  <r>
    <n v="37863703"/>
    <x v="148"/>
    <n v="100005687"/>
    <n v="128.33333333333331"/>
    <x v="1"/>
    <x v="3"/>
    <x v="2"/>
  </r>
  <r>
    <n v="37864190"/>
    <x v="148"/>
    <n v="100006650"/>
    <n v="88"/>
    <x v="1"/>
    <x v="3"/>
    <x v="2"/>
  </r>
  <r>
    <n v="37810472"/>
    <x v="148"/>
    <n v="100007795"/>
    <n v="414.66666666666663"/>
    <x v="1"/>
    <x v="3"/>
    <x v="0"/>
  </r>
  <r>
    <n v="37811894"/>
    <x v="148"/>
    <n v="100007961"/>
    <n v="405.99999999999994"/>
    <x v="1"/>
    <x v="3"/>
    <x v="0"/>
  </r>
  <r>
    <n v="710059604"/>
    <x v="148"/>
    <n v="100010453"/>
    <n v="25.999999999999996"/>
    <x v="1"/>
    <x v="3"/>
    <x v="3"/>
  </r>
  <r>
    <n v="42002028"/>
    <x v="148"/>
    <n v="100017476"/>
    <n v="184.33333333333331"/>
    <x v="1"/>
    <x v="3"/>
    <x v="1"/>
  </r>
  <r>
    <n v="710062796"/>
    <x v="148"/>
    <n v="100013028"/>
    <n v="13.333333333333332"/>
    <x v="1"/>
    <x v="3"/>
    <x v="3"/>
  </r>
  <r>
    <n v="710062800"/>
    <x v="148"/>
    <n v="100013045"/>
    <n v="52.333333333333329"/>
    <x v="1"/>
    <x v="3"/>
    <x v="2"/>
  </r>
  <r>
    <n v="710061714"/>
    <x v="148"/>
    <n v="100015339"/>
    <n v="50.999999999999993"/>
    <x v="1"/>
    <x v="3"/>
    <x v="2"/>
  </r>
  <r>
    <n v="35543663"/>
    <x v="148"/>
    <n v="100015912"/>
    <n v="458.33333333333331"/>
    <x v="1"/>
    <x v="3"/>
    <x v="0"/>
  </r>
  <r>
    <n v="710063954"/>
    <x v="148"/>
    <n v="100016390"/>
    <n v="22.666666666666664"/>
    <x v="1"/>
    <x v="3"/>
    <x v="3"/>
  </r>
  <r>
    <n v="710063369"/>
    <x v="148"/>
    <n v="100016303"/>
    <n v="18.666666666666664"/>
    <x v="1"/>
    <x v="3"/>
    <x v="3"/>
  </r>
  <r>
    <n v="37864491"/>
    <x v="148"/>
    <n v="100006087"/>
    <n v="124"/>
    <x v="323"/>
    <x v="3"/>
    <x v="2"/>
  </r>
  <r>
    <n v="37811924"/>
    <x v="148"/>
    <n v="100008023"/>
    <n v="413.66666666666663"/>
    <x v="324"/>
    <x v="3"/>
    <x v="0"/>
  </r>
  <r>
    <n v="37810901"/>
    <x v="148"/>
    <n v="100009251"/>
    <n v="539.33333333333326"/>
    <x v="325"/>
    <x v="3"/>
    <x v="0"/>
  </r>
  <r>
    <n v="37833961"/>
    <x v="148"/>
    <n v="100010055"/>
    <n v="428.33333333333326"/>
    <x v="326"/>
    <x v="3"/>
    <x v="0"/>
  </r>
  <r>
    <n v="37888412"/>
    <x v="148"/>
    <n v="100010891"/>
    <n v="680.33333333333326"/>
    <x v="327"/>
    <x v="3"/>
    <x v="0"/>
  </r>
  <r>
    <n v="37888641"/>
    <x v="148"/>
    <n v="100010817"/>
    <n v="178"/>
    <x v="328"/>
    <x v="3"/>
    <x v="1"/>
  </r>
  <r>
    <n v="37888790"/>
    <x v="148"/>
    <n v="100010861"/>
    <n v="406.99999999999994"/>
    <x v="329"/>
    <x v="3"/>
    <x v="0"/>
  </r>
  <r>
    <n v="37874021"/>
    <x v="148"/>
    <n v="100011511"/>
    <n v="679"/>
    <x v="330"/>
    <x v="3"/>
    <x v="0"/>
  </r>
  <r>
    <n v="35545607"/>
    <x v="148"/>
    <n v="100015995"/>
    <n v="98.333333333333329"/>
    <x v="331"/>
    <x v="3"/>
    <x v="2"/>
  </r>
  <r>
    <n v="35541288"/>
    <x v="148"/>
    <n v="100016505"/>
    <n v="45"/>
    <x v="332"/>
    <x v="3"/>
    <x v="3"/>
  </r>
  <r>
    <n v="36080799"/>
    <x v="149"/>
    <n v="100002652"/>
    <n v="489"/>
    <x v="333"/>
    <x v="3"/>
    <x v="0"/>
  </r>
  <r>
    <n v="31811540"/>
    <x v="149"/>
    <n v="100001013"/>
    <n v="218.66666666666663"/>
    <x v="1"/>
    <x v="3"/>
    <x v="1"/>
  </r>
  <r>
    <n v="37864416"/>
    <x v="149"/>
    <n v="100005517"/>
    <n v="697.66666666666663"/>
    <x v="1"/>
    <x v="3"/>
    <x v="0"/>
  </r>
  <r>
    <n v="31872026"/>
    <x v="149"/>
    <n v="100006745"/>
    <n v="373.33333333333331"/>
    <x v="1"/>
    <x v="3"/>
    <x v="0"/>
  </r>
  <r>
    <n v="42388767"/>
    <x v="149"/>
    <n v="100007199"/>
    <n v="563.33333333333326"/>
    <x v="1"/>
    <x v="3"/>
    <x v="0"/>
  </r>
  <r>
    <n v="17067391"/>
    <x v="149"/>
    <n v="100009326"/>
    <n v="734.66666666666663"/>
    <x v="1"/>
    <x v="3"/>
    <x v="0"/>
  </r>
  <r>
    <n v="710059809"/>
    <x v="149"/>
    <n v="100010486"/>
    <n v="26.333333333333332"/>
    <x v="1"/>
    <x v="3"/>
    <x v="3"/>
  </r>
  <r>
    <n v="710059981"/>
    <x v="149"/>
    <n v="100010635"/>
    <n v="18.333333333333332"/>
    <x v="1"/>
    <x v="3"/>
    <x v="3"/>
  </r>
  <r>
    <n v="710156545"/>
    <x v="149"/>
    <n v="100010170"/>
    <n v="32.333333333333329"/>
    <x v="1"/>
    <x v="3"/>
    <x v="3"/>
  </r>
  <r>
    <n v="37877071"/>
    <x v="149"/>
    <n v="100011646"/>
    <n v="17.666666666666664"/>
    <x v="1"/>
    <x v="3"/>
    <x v="3"/>
  </r>
  <r>
    <n v="710062249"/>
    <x v="149"/>
    <n v="100012113"/>
    <n v="25.333333333333329"/>
    <x v="1"/>
    <x v="3"/>
    <x v="3"/>
  </r>
  <r>
    <n v="37865056"/>
    <x v="149"/>
    <n v="100006539"/>
    <n v="431.66666666666663"/>
    <x v="334"/>
    <x v="3"/>
    <x v="0"/>
  </r>
  <r>
    <n v="37876155"/>
    <x v="149"/>
    <n v="100013481"/>
    <n v="106.33333333333333"/>
    <x v="1"/>
    <x v="3"/>
    <x v="2"/>
  </r>
  <r>
    <n v="710064519"/>
    <x v="149"/>
    <n v="100013979"/>
    <n v="29.333333333333332"/>
    <x v="1"/>
    <x v="3"/>
    <x v="3"/>
  </r>
  <r>
    <n v="710138299"/>
    <x v="149"/>
    <n v="100015735"/>
    <n v="19.333333333333332"/>
    <x v="1"/>
    <x v="3"/>
    <x v="3"/>
  </r>
  <r>
    <n v="37866907"/>
    <x v="149"/>
    <n v="100006681"/>
    <n v="125.66666666666666"/>
    <x v="335"/>
    <x v="3"/>
    <x v="2"/>
  </r>
  <r>
    <n v="37866931"/>
    <x v="149"/>
    <n v="100005315"/>
    <n v="264.33333333333331"/>
    <x v="336"/>
    <x v="3"/>
    <x v="0"/>
  </r>
  <r>
    <n v="37864572"/>
    <x v="149"/>
    <n v="100006504"/>
    <n v="78.666666666666657"/>
    <x v="337"/>
    <x v="3"/>
    <x v="2"/>
  </r>
  <r>
    <n v="37860933"/>
    <x v="149"/>
    <n v="100005931"/>
    <n v="386.33333333333331"/>
    <x v="338"/>
    <x v="3"/>
    <x v="0"/>
  </r>
  <r>
    <n v="42211476"/>
    <x v="149"/>
    <n v="100006262"/>
    <n v="261.33333333333331"/>
    <x v="339"/>
    <x v="3"/>
    <x v="0"/>
  </r>
  <r>
    <n v="35991488"/>
    <x v="149"/>
    <n v="100009620"/>
    <n v="209.33333333333331"/>
    <x v="340"/>
    <x v="3"/>
    <x v="1"/>
  </r>
  <r>
    <n v="35997621"/>
    <x v="149"/>
    <n v="100009841"/>
    <n v="409.99999999999994"/>
    <x v="341"/>
    <x v="3"/>
    <x v="0"/>
  </r>
  <r>
    <n v="37833898"/>
    <x v="149"/>
    <n v="100009959"/>
    <n v="139.66666666666666"/>
    <x v="342"/>
    <x v="3"/>
    <x v="2"/>
  </r>
  <r>
    <n v="37874071"/>
    <x v="149"/>
    <n v="100011845"/>
    <n v="727.66666666666663"/>
    <x v="343"/>
    <x v="3"/>
    <x v="0"/>
  </r>
  <r>
    <n v="710064462"/>
    <x v="149"/>
    <n v="100013957"/>
    <n v="45.666666666666664"/>
    <x v="344"/>
    <x v="3"/>
    <x v="3"/>
  </r>
  <r>
    <n v="710061587"/>
    <x v="149"/>
    <n v="100015291"/>
    <n v="29.999999999999996"/>
    <x v="345"/>
    <x v="3"/>
    <x v="3"/>
  </r>
  <r>
    <n v="35541113"/>
    <x v="149"/>
    <n v="100016559"/>
    <n v="685"/>
    <x v="346"/>
    <x v="3"/>
    <x v="0"/>
  </r>
  <r>
    <n v="710064098"/>
    <x v="149"/>
    <n v="100016500"/>
    <n v="68.666666666666657"/>
    <x v="347"/>
    <x v="3"/>
    <x v="2"/>
  </r>
  <r>
    <n v="37894323"/>
    <x v="149"/>
    <n v="100010099"/>
    <n v="141"/>
    <x v="348"/>
    <x v="3"/>
    <x v="2"/>
  </r>
  <r>
    <n v="36094102"/>
    <x v="150"/>
    <n v="100001739"/>
    <n v="273"/>
    <x v="349"/>
    <x v="3"/>
    <x v="0"/>
  </r>
  <r>
    <n v="36094218"/>
    <x v="150"/>
    <n v="100002099"/>
    <n v="73.666666666666657"/>
    <x v="350"/>
    <x v="3"/>
    <x v="2"/>
  </r>
  <r>
    <n v="36125687"/>
    <x v="150"/>
    <n v="100003781"/>
    <n v="319.66666666666663"/>
    <x v="351"/>
    <x v="3"/>
    <x v="0"/>
  </r>
  <r>
    <n v="36094242"/>
    <x v="150"/>
    <n v="100002019"/>
    <n v="120"/>
    <x v="1"/>
    <x v="3"/>
    <x v="2"/>
  </r>
  <r>
    <n v="37812548"/>
    <x v="150"/>
    <n v="100007579"/>
    <n v="240"/>
    <x v="1"/>
    <x v="3"/>
    <x v="1"/>
  </r>
  <r>
    <n v="37810596"/>
    <x v="150"/>
    <n v="100007856"/>
    <n v="158.66666666666666"/>
    <x v="1"/>
    <x v="3"/>
    <x v="1"/>
  </r>
  <r>
    <n v="710059957"/>
    <x v="150"/>
    <n v="100010608"/>
    <n v="27.666666666666664"/>
    <x v="1"/>
    <x v="3"/>
    <x v="3"/>
  </r>
  <r>
    <n v="42195861"/>
    <x v="150"/>
    <n v="100009926"/>
    <n v="27.333333333333329"/>
    <x v="1"/>
    <x v="3"/>
    <x v="3"/>
  </r>
  <r>
    <n v="37874241"/>
    <x v="150"/>
    <n v="100012153"/>
    <n v="234.99999999999997"/>
    <x v="1"/>
    <x v="3"/>
    <x v="1"/>
  </r>
  <r>
    <n v="710064403"/>
    <x v="150"/>
    <n v="100013935"/>
    <n v="23.999999999999996"/>
    <x v="1"/>
    <x v="3"/>
    <x v="3"/>
  </r>
  <r>
    <n v="710061773"/>
    <x v="150"/>
    <n v="100015367"/>
    <n v="26.666666666666664"/>
    <x v="1"/>
    <x v="3"/>
    <x v="3"/>
  </r>
  <r>
    <n v="710061862"/>
    <x v="150"/>
    <n v="100015463"/>
    <n v="24"/>
    <x v="1"/>
    <x v="3"/>
    <x v="3"/>
  </r>
  <r>
    <n v="35545780"/>
    <x v="150"/>
    <n v="100015699"/>
    <n v="185.33333333333331"/>
    <x v="1"/>
    <x v="3"/>
    <x v="1"/>
  </r>
  <r>
    <n v="710062990"/>
    <x v="150"/>
    <n v="100015783"/>
    <n v="21.666666666666664"/>
    <x v="1"/>
    <x v="3"/>
    <x v="3"/>
  </r>
  <r>
    <n v="710148600"/>
    <x v="150"/>
    <n v="100015506"/>
    <n v="18.333333333333332"/>
    <x v="1"/>
    <x v="3"/>
    <x v="3"/>
  </r>
  <r>
    <n v="35542624"/>
    <x v="150"/>
    <n v="100014844"/>
    <n v="516"/>
    <x v="1"/>
    <x v="3"/>
    <x v="0"/>
  </r>
  <r>
    <n v="37864521"/>
    <x v="150"/>
    <n v="100006701"/>
    <n v="297.66666666666663"/>
    <x v="352"/>
    <x v="3"/>
    <x v="0"/>
  </r>
  <r>
    <n v="37813005"/>
    <x v="150"/>
    <n v="100007525"/>
    <n v="431.66666666666663"/>
    <x v="353"/>
    <x v="3"/>
    <x v="0"/>
  </r>
  <r>
    <n v="35677708"/>
    <x v="150"/>
    <n v="100009388"/>
    <n v="563.33333333333326"/>
    <x v="354"/>
    <x v="3"/>
    <x v="0"/>
  </r>
  <r>
    <n v="37898086"/>
    <x v="150"/>
    <n v="100010104"/>
    <n v="68.666666666666657"/>
    <x v="355"/>
    <x v="3"/>
    <x v="2"/>
  </r>
  <r>
    <n v="37831232"/>
    <x v="150"/>
    <n v="100010943"/>
    <n v="636.33333333333326"/>
    <x v="356"/>
    <x v="3"/>
    <x v="0"/>
  </r>
  <r>
    <n v="710130353"/>
    <x v="150"/>
    <n v="100009976"/>
    <n v="23.666666666666664"/>
    <x v="357"/>
    <x v="3"/>
    <x v="3"/>
  </r>
  <r>
    <n v="36158976"/>
    <x v="150"/>
    <n v="100012013"/>
    <n v="500.33333333333331"/>
    <x v="358"/>
    <x v="3"/>
    <x v="0"/>
  </r>
  <r>
    <n v="37872869"/>
    <x v="150"/>
    <n v="100013420"/>
    <n v="155"/>
    <x v="359"/>
    <x v="3"/>
    <x v="1"/>
  </r>
  <r>
    <n v="31305318"/>
    <x v="150"/>
    <n v="100014021"/>
    <n v="669.66666666666663"/>
    <x v="360"/>
    <x v="3"/>
    <x v="0"/>
  </r>
  <r>
    <n v="35561301"/>
    <x v="150"/>
    <n v="100015096"/>
    <n v="245.99999999999997"/>
    <x v="361"/>
    <x v="3"/>
    <x v="1"/>
  </r>
  <r>
    <n v="17080711"/>
    <x v="150"/>
    <n v="100015520"/>
    <n v="628.66666666666663"/>
    <x v="362"/>
    <x v="3"/>
    <x v="0"/>
  </r>
  <r>
    <n v="17080754"/>
    <x v="150"/>
    <n v="100015554"/>
    <n v="821"/>
    <x v="363"/>
    <x v="3"/>
    <x v="0"/>
  </r>
  <r>
    <n v="17080703"/>
    <x v="150"/>
    <n v="100015588"/>
    <n v="542.66666666666663"/>
    <x v="364"/>
    <x v="3"/>
    <x v="0"/>
  </r>
  <r>
    <n v="31202331"/>
    <x v="151"/>
    <n v="100003990"/>
    <n v="538"/>
    <x v="365"/>
    <x v="3"/>
    <x v="0"/>
  </r>
  <r>
    <n v="37867121"/>
    <x v="151"/>
    <n v="100006198"/>
    <n v="125.33333333333333"/>
    <x v="366"/>
    <x v="3"/>
    <x v="2"/>
  </r>
  <r>
    <n v="37866966"/>
    <x v="151"/>
    <n v="100006076"/>
    <n v="121.66666666666666"/>
    <x v="367"/>
    <x v="3"/>
    <x v="2"/>
  </r>
  <r>
    <n v="37864394"/>
    <x v="151"/>
    <n v="100005535"/>
    <n v="460.66666666666663"/>
    <x v="1"/>
    <x v="3"/>
    <x v="0"/>
  </r>
  <r>
    <n v="37864351"/>
    <x v="151"/>
    <n v="100005249"/>
    <n v="81.666666666666657"/>
    <x v="1"/>
    <x v="3"/>
    <x v="2"/>
  </r>
  <r>
    <n v="37863681"/>
    <x v="151"/>
    <n v="100005039"/>
    <n v="80.333333333333329"/>
    <x v="1"/>
    <x v="3"/>
    <x v="2"/>
  </r>
  <r>
    <n v="37831879"/>
    <x v="151"/>
    <n v="100011022"/>
    <n v="387.66666666666663"/>
    <x v="1"/>
    <x v="3"/>
    <x v="0"/>
  </r>
  <r>
    <n v="37888536"/>
    <x v="151"/>
    <n v="100009956"/>
    <n v="135"/>
    <x v="1"/>
    <x v="3"/>
    <x v="2"/>
  </r>
  <r>
    <n v="37943006"/>
    <x v="151"/>
    <n v="100011680"/>
    <n v="21.333333333333332"/>
    <x v="1"/>
    <x v="3"/>
    <x v="3"/>
  </r>
  <r>
    <n v="37876040"/>
    <x v="151"/>
    <n v="100012545"/>
    <n v="208.66666666666663"/>
    <x v="1"/>
    <x v="3"/>
    <x v="1"/>
  </r>
  <r>
    <n v="710062095"/>
    <x v="151"/>
    <n v="100015720"/>
    <n v="30.333333333333329"/>
    <x v="1"/>
    <x v="3"/>
    <x v="3"/>
  </r>
  <r>
    <n v="31263151"/>
    <x v="151"/>
    <n v="100015034"/>
    <n v="208.66666666666666"/>
    <x v="1"/>
    <x v="3"/>
    <x v="1"/>
  </r>
  <r>
    <n v="35546867"/>
    <x v="151"/>
    <n v="100014920"/>
    <n v="593.66666666666663"/>
    <x v="1"/>
    <x v="3"/>
    <x v="0"/>
  </r>
  <r>
    <n v="37863690"/>
    <x v="151"/>
    <n v="100006452"/>
    <n v="157.66666666666666"/>
    <x v="368"/>
    <x v="3"/>
    <x v="1"/>
  </r>
  <r>
    <n v="37860739"/>
    <x v="151"/>
    <n v="100005447"/>
    <n v="98.666666666666657"/>
    <x v="369"/>
    <x v="3"/>
    <x v="2"/>
  </r>
  <r>
    <n v="37810103"/>
    <x v="151"/>
    <n v="100008722"/>
    <n v="135"/>
    <x v="370"/>
    <x v="3"/>
    <x v="2"/>
  </r>
  <r>
    <n v="37813510"/>
    <x v="151"/>
    <n v="100008526"/>
    <n v="399.33333333333326"/>
    <x v="371"/>
    <x v="3"/>
    <x v="0"/>
  </r>
  <r>
    <n v="37813064"/>
    <x v="151"/>
    <n v="100009263"/>
    <n v="487.66666666666663"/>
    <x v="372"/>
    <x v="3"/>
    <x v="0"/>
  </r>
  <r>
    <n v="710058934"/>
    <x v="151"/>
    <n v="100010123"/>
    <n v="45.333333333333329"/>
    <x v="373"/>
    <x v="3"/>
    <x v="3"/>
  </r>
  <r>
    <n v="37828312"/>
    <x v="151"/>
    <n v="100010564"/>
    <n v="421.33333333333331"/>
    <x v="374"/>
    <x v="3"/>
    <x v="0"/>
  </r>
  <r>
    <n v="37888498"/>
    <x v="151"/>
    <n v="100010804"/>
    <n v="149"/>
    <x v="375"/>
    <x v="3"/>
    <x v="2"/>
  </r>
  <r>
    <n v="37833740"/>
    <x v="151"/>
    <n v="100010838"/>
    <n v="181.66666666666666"/>
    <x v="376"/>
    <x v="3"/>
    <x v="1"/>
  </r>
  <r>
    <n v="37897039"/>
    <x v="151"/>
    <n v="100010854"/>
    <n v="26"/>
    <x v="377"/>
    <x v="3"/>
    <x v="3"/>
  </r>
  <r>
    <n v="710060866"/>
    <x v="151"/>
    <n v="100011697"/>
    <n v="32.333333333333329"/>
    <x v="378"/>
    <x v="3"/>
    <x v="3"/>
  </r>
  <r>
    <n v="37942379"/>
    <x v="151"/>
    <n v="100012365"/>
    <n v="29.333333333333329"/>
    <x v="379"/>
    <x v="3"/>
    <x v="3"/>
  </r>
  <r>
    <n v="710063776"/>
    <x v="151"/>
    <n v="100013662"/>
    <n v="32"/>
    <x v="380"/>
    <x v="3"/>
    <x v="3"/>
  </r>
  <r>
    <n v="35544295"/>
    <x v="151"/>
    <n v="100015265"/>
    <n v="306"/>
    <x v="381"/>
    <x v="3"/>
    <x v="0"/>
  </r>
  <r>
    <n v="35544074"/>
    <x v="151"/>
    <n v="100015333"/>
    <n v="187.66666666666666"/>
    <x v="382"/>
    <x v="3"/>
    <x v="1"/>
  </r>
  <r>
    <n v="35545593"/>
    <x v="151"/>
    <n v="100015992"/>
    <n v="59"/>
    <x v="383"/>
    <x v="3"/>
    <x v="2"/>
  </r>
  <r>
    <n v="35553863"/>
    <x v="151"/>
    <n v="100015635"/>
    <n v="179"/>
    <x v="384"/>
    <x v="3"/>
    <x v="1"/>
  </r>
  <r>
    <n v="35546492"/>
    <x v="151"/>
    <n v="100014530"/>
    <n v="116.33333333333333"/>
    <x v="385"/>
    <x v="3"/>
    <x v="2"/>
  </r>
  <r>
    <n v="31942733"/>
    <x v="151"/>
    <n v="100017484"/>
    <n v="391.33333333333326"/>
    <x v="1"/>
    <x v="3"/>
    <x v="0"/>
  </r>
  <r>
    <n v="36081078"/>
    <x v="152"/>
    <n v="100001619"/>
    <n v="663.66666666666663"/>
    <x v="386"/>
    <x v="3"/>
    <x v="0"/>
  </r>
  <r>
    <n v="36080519"/>
    <x v="152"/>
    <n v="100002117"/>
    <n v="326.33333333333331"/>
    <x v="387"/>
    <x v="3"/>
    <x v="0"/>
  </r>
  <r>
    <n v="31827705"/>
    <x v="152"/>
    <n v="100002591"/>
    <n v="585"/>
    <x v="388"/>
    <x v="3"/>
    <x v="0"/>
  </r>
  <r>
    <n v="37838334"/>
    <x v="152"/>
    <n v="100002661"/>
    <n v="506.99999999999994"/>
    <x v="389"/>
    <x v="3"/>
    <x v="0"/>
  </r>
  <r>
    <n v="36128414"/>
    <x v="152"/>
    <n v="100003309"/>
    <n v="521"/>
    <x v="390"/>
    <x v="3"/>
    <x v="0"/>
  </r>
  <r>
    <n v="37838423"/>
    <x v="152"/>
    <n v="100001981"/>
    <n v="586.33333333333326"/>
    <x v="1"/>
    <x v="3"/>
    <x v="0"/>
  </r>
  <r>
    <n v="37838415"/>
    <x v="152"/>
    <n v="100002177"/>
    <n v="93.333333333333329"/>
    <x v="1"/>
    <x v="3"/>
    <x v="2"/>
  </r>
  <r>
    <n v="710056575"/>
    <x v="152"/>
    <n v="100006726"/>
    <n v="11.333333333333332"/>
    <x v="1"/>
    <x v="3"/>
    <x v="3"/>
  </r>
  <r>
    <n v="710056656"/>
    <x v="152"/>
    <n v="100006491"/>
    <n v="17.666666666666664"/>
    <x v="1"/>
    <x v="3"/>
    <x v="3"/>
  </r>
  <r>
    <n v="37860984"/>
    <x v="152"/>
    <n v="100006398"/>
    <n v="143"/>
    <x v="1"/>
    <x v="3"/>
    <x v="2"/>
  </r>
  <r>
    <n v="37831071"/>
    <x v="152"/>
    <n v="100009646"/>
    <n v="98.333333333333329"/>
    <x v="1"/>
    <x v="3"/>
    <x v="2"/>
  </r>
  <r>
    <n v="710060521"/>
    <x v="152"/>
    <n v="100011542"/>
    <n v="47.666666666666664"/>
    <x v="1"/>
    <x v="3"/>
    <x v="3"/>
  </r>
  <r>
    <n v="710063806"/>
    <x v="152"/>
    <n v="100016320"/>
    <n v="16.666666666666664"/>
    <x v="1"/>
    <x v="3"/>
    <x v="3"/>
  </r>
  <r>
    <n v="30689333"/>
    <x v="152"/>
    <n v="100015885"/>
    <n v="167"/>
    <x v="1"/>
    <x v="3"/>
    <x v="1"/>
  </r>
  <r>
    <n v="37860828"/>
    <x v="152"/>
    <n v="100005078"/>
    <n v="265.66666666666663"/>
    <x v="391"/>
    <x v="3"/>
    <x v="0"/>
  </r>
  <r>
    <n v="37860721"/>
    <x v="152"/>
    <n v="100006316"/>
    <n v="654.33333333333326"/>
    <x v="392"/>
    <x v="3"/>
    <x v="0"/>
  </r>
  <r>
    <n v="37811860"/>
    <x v="152"/>
    <n v="100007982"/>
    <n v="605"/>
    <x v="393"/>
    <x v="3"/>
    <x v="0"/>
  </r>
  <r>
    <n v="37798383"/>
    <x v="152"/>
    <n v="100007026"/>
    <n v="791.33333333333326"/>
    <x v="394"/>
    <x v="3"/>
    <x v="0"/>
  </r>
  <r>
    <n v="37891723"/>
    <x v="152"/>
    <n v="100009967"/>
    <n v="23.666666666666664"/>
    <x v="395"/>
    <x v="3"/>
    <x v="3"/>
  </r>
  <r>
    <n v="710060114"/>
    <x v="152"/>
    <n v="100010736"/>
    <n v="15.666666666666666"/>
    <x v="396"/>
    <x v="3"/>
    <x v="3"/>
  </r>
  <r>
    <n v="37831208"/>
    <x v="152"/>
    <n v="100010951"/>
    <n v="457.33333333333326"/>
    <x v="397"/>
    <x v="3"/>
    <x v="0"/>
  </r>
  <r>
    <n v="37877305"/>
    <x v="152"/>
    <n v="100012908"/>
    <n v="243.66666666666666"/>
    <x v="398"/>
    <x v="3"/>
    <x v="1"/>
  </r>
  <r>
    <n v="37874004"/>
    <x v="152"/>
    <n v="100011476"/>
    <n v="204"/>
    <x v="399"/>
    <x v="3"/>
    <x v="1"/>
  </r>
  <r>
    <n v="37873610"/>
    <x v="152"/>
    <n v="100013399"/>
    <n v="102.66666666666666"/>
    <x v="400"/>
    <x v="3"/>
    <x v="2"/>
  </r>
  <r>
    <n v="37876660"/>
    <x v="152"/>
    <n v="100011965"/>
    <n v="55.666666666666664"/>
    <x v="401"/>
    <x v="3"/>
    <x v="2"/>
  </r>
  <r>
    <n v="37876473"/>
    <x v="152"/>
    <n v="100012396"/>
    <n v="24.333333333333332"/>
    <x v="402"/>
    <x v="3"/>
    <x v="3"/>
  </r>
  <r>
    <n v="37876066"/>
    <x v="152"/>
    <n v="100012509"/>
    <n v="188"/>
    <x v="403"/>
    <x v="3"/>
    <x v="1"/>
  </r>
  <r>
    <n v="36165620"/>
    <x v="152"/>
    <n v="100012857"/>
    <n v="813.33333333333326"/>
    <x v="404"/>
    <x v="3"/>
    <x v="0"/>
  </r>
  <r>
    <n v="37873326"/>
    <x v="152"/>
    <n v="100013988"/>
    <n v="280"/>
    <x v="405"/>
    <x v="3"/>
    <x v="0"/>
  </r>
  <r>
    <n v="710061617"/>
    <x v="152"/>
    <n v="100015294"/>
    <n v="9.3333333333333321"/>
    <x v="406"/>
    <x v="3"/>
    <x v="3"/>
  </r>
  <r>
    <n v="35560347"/>
    <x v="152"/>
    <n v="100015038"/>
    <n v="496.66666666666663"/>
    <x v="407"/>
    <x v="3"/>
    <x v="0"/>
  </r>
  <r>
    <n v="36063932"/>
    <x v="153"/>
    <n v="100001138"/>
    <n v="260.66666666666663"/>
    <x v="408"/>
    <x v="3"/>
    <x v="0"/>
  </r>
  <r>
    <n v="36080501"/>
    <x v="153"/>
    <n v="100002151"/>
    <n v="122.99999999999999"/>
    <x v="409"/>
    <x v="3"/>
    <x v="2"/>
  </r>
  <r>
    <n v="34028277"/>
    <x v="153"/>
    <n v="100002487"/>
    <n v="291.33333333333331"/>
    <x v="410"/>
    <x v="3"/>
    <x v="0"/>
  </r>
  <r>
    <n v="31202284"/>
    <x v="153"/>
    <n v="100003422"/>
    <n v="352"/>
    <x v="411"/>
    <x v="3"/>
    <x v="0"/>
  </r>
  <r>
    <n v="36126594"/>
    <x v="153"/>
    <n v="100004497"/>
    <n v="383"/>
    <x v="412"/>
    <x v="3"/>
    <x v="0"/>
  </r>
  <r>
    <n v="37861166"/>
    <x v="153"/>
    <n v="100006199"/>
    <n v="131.66666666666666"/>
    <x v="413"/>
    <x v="3"/>
    <x v="2"/>
  </r>
  <r>
    <n v="710056486"/>
    <x v="153"/>
    <n v="100005156"/>
    <n v="14.999999999999998"/>
    <x v="414"/>
    <x v="3"/>
    <x v="3"/>
  </r>
  <r>
    <n v="42206685"/>
    <x v="153"/>
    <n v="100005196"/>
    <n v="101.33333333333333"/>
    <x v="1"/>
    <x v="3"/>
    <x v="2"/>
  </r>
  <r>
    <n v="37866818"/>
    <x v="153"/>
    <n v="100005662"/>
    <n v="77"/>
    <x v="1"/>
    <x v="3"/>
    <x v="2"/>
  </r>
  <r>
    <n v="37864335"/>
    <x v="153"/>
    <n v="100005090"/>
    <n v="93.333333333333329"/>
    <x v="1"/>
    <x v="3"/>
    <x v="2"/>
  </r>
  <r>
    <n v="42388139"/>
    <x v="153"/>
    <n v="100007640"/>
    <n v="173"/>
    <x v="1"/>
    <x v="3"/>
    <x v="1"/>
  </r>
  <r>
    <n v="37811878"/>
    <x v="153"/>
    <n v="100007995"/>
    <n v="261"/>
    <x v="1"/>
    <x v="3"/>
    <x v="0"/>
  </r>
  <r>
    <n v="710059000"/>
    <x v="153"/>
    <n v="100010149"/>
    <n v="39.333333333333329"/>
    <x v="1"/>
    <x v="3"/>
    <x v="3"/>
  </r>
  <r>
    <n v="710059639"/>
    <x v="153"/>
    <n v="100010387"/>
    <n v="17.666666666666664"/>
    <x v="1"/>
    <x v="3"/>
    <x v="3"/>
  </r>
  <r>
    <n v="710060092"/>
    <x v="153"/>
    <n v="100010731"/>
    <n v="22.666666666666664"/>
    <x v="1"/>
    <x v="3"/>
    <x v="3"/>
  </r>
  <r>
    <n v="37831216"/>
    <x v="153"/>
    <n v="100010848"/>
    <n v="222.33333333333331"/>
    <x v="1"/>
    <x v="3"/>
    <x v="1"/>
  </r>
  <r>
    <n v="710060661"/>
    <x v="153"/>
    <n v="100011613"/>
    <n v="18.666666666666664"/>
    <x v="1"/>
    <x v="3"/>
    <x v="3"/>
  </r>
  <r>
    <n v="710063202"/>
    <x v="153"/>
    <n v="100012185"/>
    <n v="45"/>
    <x v="1"/>
    <x v="3"/>
    <x v="3"/>
  </r>
  <r>
    <n v="710063687"/>
    <x v="153"/>
    <n v="100013617"/>
    <n v="22.333333333333332"/>
    <x v="1"/>
    <x v="3"/>
    <x v="3"/>
  </r>
  <r>
    <n v="35545798"/>
    <x v="153"/>
    <n v="100015712"/>
    <n v="152.66666666666666"/>
    <x v="1"/>
    <x v="3"/>
    <x v="1"/>
  </r>
  <r>
    <n v="35542861"/>
    <x v="153"/>
    <n v="100014867"/>
    <n v="425"/>
    <x v="1"/>
    <x v="3"/>
    <x v="0"/>
  </r>
  <r>
    <n v="35546123"/>
    <x v="153"/>
    <n v="100014881"/>
    <n v="514.66666666666663"/>
    <x v="1"/>
    <x v="3"/>
    <x v="0"/>
  </r>
  <r>
    <n v="42027136"/>
    <x v="153"/>
    <n v="100011457"/>
    <n v="162.66666666666666"/>
    <x v="1"/>
    <x v="3"/>
    <x v="1"/>
  </r>
  <r>
    <n v="37860852"/>
    <x v="153"/>
    <n v="100005100"/>
    <n v="141.66666666666666"/>
    <x v="415"/>
    <x v="3"/>
    <x v="2"/>
  </r>
  <r>
    <n v="36142654"/>
    <x v="153"/>
    <n v="100007554"/>
    <n v="622.66666666666663"/>
    <x v="416"/>
    <x v="3"/>
    <x v="0"/>
  </r>
  <r>
    <n v="37810332"/>
    <x v="153"/>
    <n v="100008310"/>
    <n v="353.66666666666663"/>
    <x v="417"/>
    <x v="3"/>
    <x v="0"/>
  </r>
  <r>
    <n v="37813226"/>
    <x v="153"/>
    <n v="100008807"/>
    <n v="516"/>
    <x v="418"/>
    <x v="3"/>
    <x v="0"/>
  </r>
  <r>
    <n v="37811941"/>
    <x v="153"/>
    <n v="100007900"/>
    <n v="218.33333333333331"/>
    <x v="419"/>
    <x v="3"/>
    <x v="1"/>
  </r>
  <r>
    <n v="37889371"/>
    <x v="153"/>
    <n v="100010710"/>
    <n v="124.33333333333331"/>
    <x v="420"/>
    <x v="3"/>
    <x v="2"/>
  </r>
  <r>
    <n v="52547540"/>
    <x v="153"/>
    <n v="100018661"/>
    <n v="37.333333333333329"/>
    <x v="421"/>
    <x v="3"/>
    <x v="3"/>
  </r>
  <r>
    <n v="37831488"/>
    <x v="153"/>
    <n v="100011185"/>
    <n v="135"/>
    <x v="422"/>
    <x v="3"/>
    <x v="2"/>
  </r>
  <r>
    <n v="31825150"/>
    <x v="153"/>
    <n v="100017428"/>
    <n v="215.33333333333331"/>
    <x v="1"/>
    <x v="3"/>
    <x v="1"/>
  </r>
  <r>
    <n v="36158917"/>
    <x v="153"/>
    <n v="100017489"/>
    <n v="866"/>
    <x v="1"/>
    <x v="3"/>
    <x v="0"/>
  </r>
  <r>
    <n v="35544015"/>
    <x v="153"/>
    <n v="100015111"/>
    <n v="186.66666666666666"/>
    <x v="423"/>
    <x v="3"/>
    <x v="1"/>
  </r>
  <r>
    <n v="37942123"/>
    <x v="153"/>
    <n v="100013300"/>
    <n v="230.33333333333331"/>
    <x v="424"/>
    <x v="3"/>
    <x v="1"/>
  </r>
  <r>
    <n v="36081051"/>
    <x v="154"/>
    <n v="100001852"/>
    <n v="187"/>
    <x v="425"/>
    <x v="3"/>
    <x v="1"/>
  </r>
  <r>
    <n v="37866737"/>
    <x v="154"/>
    <n v="100005791"/>
    <n v="408.66666666666663"/>
    <x v="426"/>
    <x v="3"/>
    <x v="0"/>
  </r>
  <r>
    <n v="37861247"/>
    <x v="154"/>
    <n v="100005698"/>
    <n v="246"/>
    <x v="427"/>
    <x v="3"/>
    <x v="1"/>
  </r>
  <r>
    <n v="50655884"/>
    <x v="154"/>
    <n v="100017845"/>
    <n v="82.666666666666657"/>
    <x v="428"/>
    <x v="3"/>
    <x v="2"/>
  </r>
  <r>
    <n v="37864441"/>
    <x v="154"/>
    <n v="100005564"/>
    <n v="265.33333333333331"/>
    <x v="1"/>
    <x v="3"/>
    <x v="0"/>
  </r>
  <r>
    <n v="37864301"/>
    <x v="154"/>
    <n v="100006632"/>
    <n v="66"/>
    <x v="1"/>
    <x v="3"/>
    <x v="2"/>
  </r>
  <r>
    <n v="37864564"/>
    <x v="154"/>
    <n v="100006437"/>
    <n v="87"/>
    <x v="1"/>
    <x v="3"/>
    <x v="2"/>
  </r>
  <r>
    <n v="37863975"/>
    <x v="154"/>
    <n v="100006185"/>
    <n v="42.333333333333329"/>
    <x v="1"/>
    <x v="3"/>
    <x v="3"/>
  </r>
  <r>
    <n v="37863983"/>
    <x v="154"/>
    <n v="100006838"/>
    <n v="420.33333333333331"/>
    <x v="1"/>
    <x v="3"/>
    <x v="0"/>
  </r>
  <r>
    <n v="42435048"/>
    <x v="154"/>
    <n v="100007503"/>
    <n v="213.33333333333331"/>
    <x v="1"/>
    <x v="3"/>
    <x v="1"/>
  </r>
  <r>
    <n v="710058950"/>
    <x v="154"/>
    <n v="100010131"/>
    <n v="22"/>
    <x v="1"/>
    <x v="3"/>
    <x v="3"/>
  </r>
  <r>
    <n v="710062672"/>
    <x v="154"/>
    <n v="100013209"/>
    <n v="38.333333333333329"/>
    <x v="1"/>
    <x v="3"/>
    <x v="3"/>
  </r>
  <r>
    <n v="710062877"/>
    <x v="154"/>
    <n v="100013085"/>
    <n v="97"/>
    <x v="1"/>
    <x v="3"/>
    <x v="2"/>
  </r>
  <r>
    <n v="710063555"/>
    <x v="154"/>
    <n v="100013578"/>
    <n v="21.333333333333332"/>
    <x v="1"/>
    <x v="3"/>
    <x v="3"/>
  </r>
  <r>
    <n v="710063784"/>
    <x v="154"/>
    <n v="100013811"/>
    <n v="23.333333333333329"/>
    <x v="1"/>
    <x v="3"/>
    <x v="3"/>
  </r>
  <r>
    <n v="710061730"/>
    <x v="154"/>
    <n v="100015349"/>
    <n v="32"/>
    <x v="1"/>
    <x v="3"/>
    <x v="3"/>
  </r>
  <r>
    <n v="710061900"/>
    <x v="154"/>
    <n v="100015488"/>
    <n v="46.333333333333329"/>
    <x v="1"/>
    <x v="3"/>
    <x v="3"/>
  </r>
  <r>
    <n v="710063091"/>
    <x v="154"/>
    <n v="100015845"/>
    <n v="13.666666666666666"/>
    <x v="1"/>
    <x v="3"/>
    <x v="3"/>
  </r>
  <r>
    <n v="710063857"/>
    <x v="154"/>
    <n v="100016348"/>
    <n v="22.666666666666664"/>
    <x v="1"/>
    <x v="3"/>
    <x v="3"/>
  </r>
  <r>
    <n v="35546034"/>
    <x v="154"/>
    <n v="100016167"/>
    <n v="135"/>
    <x v="1"/>
    <x v="3"/>
    <x v="2"/>
  </r>
  <r>
    <n v="31985921"/>
    <x v="154"/>
    <n v="100014803"/>
    <n v="240.66666666666666"/>
    <x v="1"/>
    <x v="3"/>
    <x v="1"/>
  </r>
  <r>
    <n v="35540460"/>
    <x v="154"/>
    <n v="100014648"/>
    <n v="485.66666666666663"/>
    <x v="1"/>
    <x v="3"/>
    <x v="0"/>
  </r>
  <r>
    <n v="37812238"/>
    <x v="154"/>
    <n v="100007139"/>
    <n v="587.33333333333326"/>
    <x v="429"/>
    <x v="3"/>
    <x v="0"/>
  </r>
  <r>
    <n v="42387299"/>
    <x v="154"/>
    <n v="100007338"/>
    <n v="187.66666666666666"/>
    <x v="430"/>
    <x v="3"/>
    <x v="1"/>
  </r>
  <r>
    <n v="37808699"/>
    <x v="154"/>
    <n v="100007373"/>
    <n v="697.66666666666663"/>
    <x v="431"/>
    <x v="3"/>
    <x v="0"/>
  </r>
  <r>
    <n v="42434858"/>
    <x v="154"/>
    <n v="100007774"/>
    <n v="326.33333333333331"/>
    <x v="432"/>
    <x v="3"/>
    <x v="0"/>
  </r>
  <r>
    <n v="37810375"/>
    <x v="154"/>
    <n v="100007623"/>
    <n v="225.66666666666663"/>
    <x v="433"/>
    <x v="3"/>
    <x v="1"/>
  </r>
  <r>
    <n v="42378001"/>
    <x v="154"/>
    <n v="100017036"/>
    <n v="156.33333333333331"/>
    <x v="434"/>
    <x v="3"/>
    <x v="1"/>
  </r>
  <r>
    <n v="35677821"/>
    <x v="154"/>
    <n v="100009517"/>
    <n v="133"/>
    <x v="435"/>
    <x v="3"/>
    <x v="2"/>
  </r>
  <r>
    <n v="710059086"/>
    <x v="154"/>
    <n v="100010173"/>
    <n v="43.333333333333329"/>
    <x v="436"/>
    <x v="3"/>
    <x v="3"/>
  </r>
  <r>
    <n v="37833669"/>
    <x v="154"/>
    <n v="100010790"/>
    <n v="19.333333333333332"/>
    <x v="437"/>
    <x v="3"/>
    <x v="3"/>
  </r>
  <r>
    <n v="37870530"/>
    <x v="154"/>
    <n v="100012736"/>
    <n v="577"/>
    <x v="438"/>
    <x v="3"/>
    <x v="0"/>
  </r>
  <r>
    <n v="36158968"/>
    <x v="154"/>
    <n v="100012006"/>
    <n v="644.33333333333326"/>
    <x v="439"/>
    <x v="3"/>
    <x v="0"/>
  </r>
  <r>
    <n v="37792041"/>
    <x v="154"/>
    <n v="100012091"/>
    <n v="436.99999999999994"/>
    <x v="440"/>
    <x v="3"/>
    <x v="0"/>
  </r>
  <r>
    <n v="36159051"/>
    <x v="154"/>
    <n v="100012981"/>
    <n v="875.33333333333326"/>
    <x v="441"/>
    <x v="3"/>
    <x v="0"/>
  </r>
  <r>
    <n v="37876848"/>
    <x v="154"/>
    <n v="100012638"/>
    <n v="184.33333333333331"/>
    <x v="442"/>
    <x v="3"/>
    <x v="1"/>
  </r>
  <r>
    <n v="37876813"/>
    <x v="154"/>
    <n v="100013177"/>
    <n v="293"/>
    <x v="443"/>
    <x v="3"/>
    <x v="0"/>
  </r>
  <r>
    <n v="36165051"/>
    <x v="154"/>
    <n v="100012574"/>
    <n v="118.33333333333333"/>
    <x v="444"/>
    <x v="3"/>
    <x v="2"/>
  </r>
  <r>
    <n v="35544384"/>
    <x v="154"/>
    <n v="100015381"/>
    <n v="115.33333333333331"/>
    <x v="445"/>
    <x v="3"/>
    <x v="2"/>
  </r>
  <r>
    <n v="710063008"/>
    <x v="154"/>
    <n v="100015778"/>
    <n v="23"/>
    <x v="446"/>
    <x v="3"/>
    <x v="3"/>
  </r>
  <r>
    <n v="35546328"/>
    <x v="154"/>
    <n v="100014547"/>
    <n v="178"/>
    <x v="447"/>
    <x v="3"/>
    <x v="1"/>
  </r>
  <r>
    <n v="37836412"/>
    <x v="155"/>
    <n v="100001578"/>
    <n v="260.33333333333331"/>
    <x v="448"/>
    <x v="3"/>
    <x v="0"/>
  </r>
  <r>
    <n v="36094226"/>
    <x v="155"/>
    <n v="100002156"/>
    <n v="342.33333333333331"/>
    <x v="449"/>
    <x v="3"/>
    <x v="0"/>
  </r>
  <r>
    <n v="37837052"/>
    <x v="155"/>
    <n v="100002630"/>
    <n v="418.66666666666663"/>
    <x v="450"/>
    <x v="3"/>
    <x v="0"/>
  </r>
  <r>
    <n v="35678127"/>
    <x v="155"/>
    <n v="100003415"/>
    <n v="628"/>
    <x v="451"/>
    <x v="3"/>
    <x v="0"/>
  </r>
  <r>
    <n v="31201741"/>
    <x v="155"/>
    <n v="100004193"/>
    <n v="271.33333333333331"/>
    <x v="452"/>
    <x v="3"/>
    <x v="0"/>
  </r>
  <r>
    <n v="37861212"/>
    <x v="155"/>
    <n v="100005371"/>
    <n v="515.66666666666663"/>
    <x v="453"/>
    <x v="3"/>
    <x v="0"/>
  </r>
  <r>
    <n v="37866796"/>
    <x v="155"/>
    <n v="100005619"/>
    <n v="113"/>
    <x v="454"/>
    <x v="3"/>
    <x v="2"/>
  </r>
  <r>
    <n v="36110752"/>
    <x v="155"/>
    <n v="100005961"/>
    <n v="391.66666666666663"/>
    <x v="455"/>
    <x v="3"/>
    <x v="0"/>
  </r>
  <r>
    <n v="37839918"/>
    <x v="155"/>
    <n v="100002081"/>
    <n v="637.66666666666663"/>
    <x v="1"/>
    <x v="3"/>
    <x v="0"/>
  </r>
  <r>
    <n v="36080420"/>
    <x v="155"/>
    <n v="100002266"/>
    <n v="124.33333333333333"/>
    <x v="1"/>
    <x v="3"/>
    <x v="2"/>
  </r>
  <r>
    <n v="37865510"/>
    <x v="155"/>
    <n v="100004920"/>
    <n v="160.33333333333331"/>
    <x v="1"/>
    <x v="3"/>
    <x v="1"/>
  </r>
  <r>
    <n v="37865081"/>
    <x v="155"/>
    <n v="100006542"/>
    <n v="423"/>
    <x v="1"/>
    <x v="3"/>
    <x v="0"/>
  </r>
  <r>
    <n v="710058896"/>
    <x v="155"/>
    <n v="100010034"/>
    <n v="19"/>
    <x v="1"/>
    <x v="3"/>
    <x v="3"/>
  </r>
  <r>
    <n v="37876911"/>
    <x v="155"/>
    <n v="100012431"/>
    <n v="503.66666666666663"/>
    <x v="1"/>
    <x v="3"/>
    <x v="0"/>
  </r>
  <r>
    <n v="710063180"/>
    <x v="155"/>
    <n v="100012172"/>
    <n v="26.333333333333332"/>
    <x v="1"/>
    <x v="3"/>
    <x v="3"/>
  </r>
  <r>
    <n v="36158364"/>
    <x v="155"/>
    <n v="100013738"/>
    <n v="101.33333333333331"/>
    <x v="1"/>
    <x v="3"/>
    <x v="2"/>
  </r>
  <r>
    <n v="42109191"/>
    <x v="155"/>
    <n v="100017541"/>
    <n v="248.33333333333331"/>
    <x v="1"/>
    <x v="3"/>
    <x v="1"/>
  </r>
  <r>
    <n v="42035724"/>
    <x v="155"/>
    <n v="100012037"/>
    <n v="399.66666666666663"/>
    <x v="1"/>
    <x v="3"/>
    <x v="0"/>
  </r>
  <r>
    <n v="35543787"/>
    <x v="155"/>
    <n v="100015471"/>
    <n v="92.666666666666657"/>
    <x v="1"/>
    <x v="3"/>
    <x v="2"/>
  </r>
  <r>
    <n v="35571829"/>
    <x v="155"/>
    <n v="100016607"/>
    <n v="14.999999999999998"/>
    <x v="1"/>
    <x v="3"/>
    <x v="3"/>
  </r>
  <r>
    <n v="35546841"/>
    <x v="155"/>
    <n v="100014932"/>
    <n v="414.99999999999994"/>
    <x v="1"/>
    <x v="3"/>
    <x v="0"/>
  </r>
  <r>
    <n v="37938045"/>
    <x v="155"/>
    <n v="100017488"/>
    <n v="172.66666666666666"/>
    <x v="1"/>
    <x v="3"/>
    <x v="1"/>
  </r>
  <r>
    <n v="37812483"/>
    <x v="155"/>
    <n v="100007613"/>
    <n v="76"/>
    <x v="456"/>
    <x v="3"/>
    <x v="2"/>
  </r>
  <r>
    <n v="37813153"/>
    <x v="155"/>
    <n v="100008699"/>
    <n v="480"/>
    <x v="457"/>
    <x v="3"/>
    <x v="0"/>
  </r>
  <r>
    <n v="36145297"/>
    <x v="155"/>
    <n v="100007078"/>
    <n v="392"/>
    <x v="458"/>
    <x v="3"/>
    <x v="0"/>
  </r>
  <r>
    <n v="30232228"/>
    <x v="155"/>
    <n v="100007288"/>
    <n v="279.33333333333331"/>
    <x v="459"/>
    <x v="3"/>
    <x v="0"/>
  </r>
  <r>
    <n v="35677856"/>
    <x v="155"/>
    <n v="100009570"/>
    <n v="330"/>
    <x v="460"/>
    <x v="3"/>
    <x v="0"/>
  </r>
  <r>
    <n v="710274220"/>
    <x v="155"/>
    <n v="100010674"/>
    <n v="6.6666666666666661"/>
    <x v="461"/>
    <x v="3"/>
    <x v="3"/>
  </r>
  <r>
    <n v="37888561"/>
    <x v="155"/>
    <n v="100011038"/>
    <n v="72.666666666666657"/>
    <x v="462"/>
    <x v="3"/>
    <x v="2"/>
  </r>
  <r>
    <n v="37831356"/>
    <x v="155"/>
    <n v="100009843"/>
    <n v="69"/>
    <x v="463"/>
    <x v="3"/>
    <x v="2"/>
  </r>
  <r>
    <n v="37873539"/>
    <x v="155"/>
    <n v="100011442"/>
    <n v="777.33333333333326"/>
    <x v="464"/>
    <x v="3"/>
    <x v="0"/>
  </r>
  <r>
    <n v="37876562"/>
    <x v="155"/>
    <n v="100011924"/>
    <n v="82.666666666666657"/>
    <x v="465"/>
    <x v="3"/>
    <x v="2"/>
  </r>
  <r>
    <n v="37873776"/>
    <x v="155"/>
    <n v="100013345"/>
    <n v="249.66666666666666"/>
    <x v="466"/>
    <x v="3"/>
    <x v="1"/>
  </r>
  <r>
    <n v="37877208"/>
    <x v="155"/>
    <n v="100012989"/>
    <n v="274"/>
    <x v="467"/>
    <x v="3"/>
    <x v="0"/>
  </r>
  <r>
    <n v="35544317"/>
    <x v="155"/>
    <n v="100015227"/>
    <n v="268"/>
    <x v="468"/>
    <x v="3"/>
    <x v="0"/>
  </r>
  <r>
    <n v="35544228"/>
    <x v="155"/>
    <n v="100015287"/>
    <n v="89.333333333333329"/>
    <x v="469"/>
    <x v="3"/>
    <x v="2"/>
  </r>
  <r>
    <n v="17080771"/>
    <x v="155"/>
    <n v="100015532"/>
    <n v="635"/>
    <x v="470"/>
    <x v="3"/>
    <x v="0"/>
  </r>
  <r>
    <n v="37796046"/>
    <x v="155"/>
    <n v="100017513"/>
    <n v="231"/>
    <x v="1"/>
    <x v="3"/>
    <x v="1"/>
  </r>
  <r>
    <n v="31773702"/>
    <x v="156"/>
    <n v="100001040"/>
    <n v="296"/>
    <x v="471"/>
    <x v="3"/>
    <x v="0"/>
  </r>
  <r>
    <n v="36063959"/>
    <x v="156"/>
    <n v="100001159"/>
    <n v="316.66666666666663"/>
    <x v="472"/>
    <x v="3"/>
    <x v="0"/>
  </r>
  <r>
    <n v="31754911"/>
    <x v="156"/>
    <n v="100000926"/>
    <n v="272"/>
    <x v="473"/>
    <x v="3"/>
    <x v="0"/>
  </r>
  <r>
    <n v="36081035"/>
    <x v="156"/>
    <n v="100001880"/>
    <n v="529"/>
    <x v="474"/>
    <x v="3"/>
    <x v="0"/>
  </r>
  <r>
    <n v="37836714"/>
    <x v="156"/>
    <n v="100001997"/>
    <n v="165.33333333333331"/>
    <x v="475"/>
    <x v="3"/>
    <x v="1"/>
  </r>
  <r>
    <n v="36086681"/>
    <x v="156"/>
    <n v="100002066"/>
    <n v="304.33333333333331"/>
    <x v="476"/>
    <x v="3"/>
    <x v="0"/>
  </r>
  <r>
    <n v="31202802"/>
    <x v="156"/>
    <n v="100003576"/>
    <n v="494.33333333333331"/>
    <x v="477"/>
    <x v="3"/>
    <x v="0"/>
  </r>
  <r>
    <n v="36125679"/>
    <x v="156"/>
    <n v="100003836"/>
    <n v="196.66666666666663"/>
    <x v="478"/>
    <x v="3"/>
    <x v="1"/>
  </r>
  <r>
    <n v="36125563"/>
    <x v="156"/>
    <n v="100003667"/>
    <n v="158.33333333333331"/>
    <x v="479"/>
    <x v="3"/>
    <x v="1"/>
  </r>
  <r>
    <n v="36125431"/>
    <x v="156"/>
    <n v="100003731"/>
    <n v="225.99999999999997"/>
    <x v="480"/>
    <x v="3"/>
    <x v="1"/>
  </r>
  <r>
    <n v="34000976"/>
    <x v="156"/>
    <n v="100004592"/>
    <n v="242.66666666666663"/>
    <x v="481"/>
    <x v="3"/>
    <x v="1"/>
  </r>
  <r>
    <n v="35995955"/>
    <x v="156"/>
    <n v="100003984"/>
    <n v="423.66666666666663"/>
    <x v="482"/>
    <x v="3"/>
    <x v="0"/>
  </r>
  <r>
    <n v="35995998"/>
    <x v="156"/>
    <n v="100003948"/>
    <n v="432"/>
    <x v="483"/>
    <x v="3"/>
    <x v="0"/>
  </r>
  <r>
    <n v="36128473"/>
    <x v="156"/>
    <n v="100003319"/>
    <n v="260"/>
    <x v="484"/>
    <x v="3"/>
    <x v="0"/>
  </r>
  <r>
    <n v="36115207"/>
    <x v="156"/>
    <n v="100003769"/>
    <n v="385.66666666666663"/>
    <x v="485"/>
    <x v="3"/>
    <x v="0"/>
  </r>
  <r>
    <n v="37865676"/>
    <x v="156"/>
    <n v="100004937"/>
    <n v="80"/>
    <x v="486"/>
    <x v="3"/>
    <x v="2"/>
  </r>
  <r>
    <n v="37865064"/>
    <x v="156"/>
    <n v="100005237"/>
    <n v="55.666666666666664"/>
    <x v="487"/>
    <x v="3"/>
    <x v="2"/>
  </r>
  <r>
    <n v="37867008"/>
    <x v="156"/>
    <n v="100005005"/>
    <n v="109"/>
    <x v="488"/>
    <x v="3"/>
    <x v="2"/>
  </r>
  <r>
    <n v="37861115"/>
    <x v="156"/>
    <n v="100005214"/>
    <n v="66.333333333333329"/>
    <x v="489"/>
    <x v="3"/>
    <x v="2"/>
  </r>
  <r>
    <n v="37861182"/>
    <x v="156"/>
    <n v="100005322"/>
    <n v="336.66666666666663"/>
    <x v="490"/>
    <x v="3"/>
    <x v="0"/>
  </r>
  <r>
    <n v="37867172"/>
    <x v="156"/>
    <n v="100006074"/>
    <n v="83.333333333333329"/>
    <x v="491"/>
    <x v="3"/>
    <x v="2"/>
  </r>
  <r>
    <n v="37867016"/>
    <x v="156"/>
    <n v="100004984"/>
    <n v="168"/>
    <x v="492"/>
    <x v="3"/>
    <x v="1"/>
  </r>
  <r>
    <n v="37866877"/>
    <x v="156"/>
    <n v="100006523"/>
    <n v="160"/>
    <x v="493"/>
    <x v="3"/>
    <x v="1"/>
  </r>
  <r>
    <n v="37860992"/>
    <x v="156"/>
    <n v="100005917"/>
    <n v="604.66666666666663"/>
    <x v="494"/>
    <x v="3"/>
    <x v="0"/>
  </r>
  <r>
    <n v="36062171"/>
    <x v="156"/>
    <n v="100001247"/>
    <n v="767.66666666666663"/>
    <x v="1"/>
    <x v="3"/>
    <x v="0"/>
  </r>
  <r>
    <n v="42399769"/>
    <x v="156"/>
    <n v="100003281"/>
    <n v="267"/>
    <x v="1"/>
    <x v="3"/>
    <x v="0"/>
  </r>
  <r>
    <n v="31201768"/>
    <x v="156"/>
    <n v="100004088"/>
    <n v="369.66666666666663"/>
    <x v="1"/>
    <x v="3"/>
    <x v="0"/>
  </r>
  <r>
    <n v="37865455"/>
    <x v="156"/>
    <n v="100006469"/>
    <n v="326.33333333333331"/>
    <x v="1"/>
    <x v="3"/>
    <x v="0"/>
  </r>
  <r>
    <n v="37860615"/>
    <x v="156"/>
    <n v="100006721"/>
    <n v="80"/>
    <x v="495"/>
    <x v="3"/>
    <x v="2"/>
  </r>
  <r>
    <n v="710056451"/>
    <x v="156"/>
    <n v="100005125"/>
    <n v="16.333333333333332"/>
    <x v="1"/>
    <x v="3"/>
    <x v="3"/>
  </r>
  <r>
    <n v="36112101"/>
    <x v="156"/>
    <n v="100006140"/>
    <n v="155.66666666666666"/>
    <x v="1"/>
    <x v="3"/>
    <x v="1"/>
  </r>
  <r>
    <n v="36103152"/>
    <x v="156"/>
    <n v="100005280"/>
    <n v="51.333333333333329"/>
    <x v="1"/>
    <x v="3"/>
    <x v="2"/>
  </r>
  <r>
    <n v="37813609"/>
    <x v="156"/>
    <n v="100007466"/>
    <n v="94.666666666666657"/>
    <x v="1"/>
    <x v="3"/>
    <x v="2"/>
  </r>
  <r>
    <n v="42221978"/>
    <x v="156"/>
    <n v="100007733"/>
    <n v="472.33333333333331"/>
    <x v="1"/>
    <x v="3"/>
    <x v="0"/>
  </r>
  <r>
    <n v="37811843"/>
    <x v="156"/>
    <n v="100008083"/>
    <n v="328"/>
    <x v="1"/>
    <x v="3"/>
    <x v="0"/>
  </r>
  <r>
    <n v="37811151"/>
    <x v="156"/>
    <n v="100008636"/>
    <n v="134.33333333333331"/>
    <x v="1"/>
    <x v="3"/>
    <x v="2"/>
  </r>
  <r>
    <n v="37815091"/>
    <x v="156"/>
    <n v="100009199"/>
    <n v="546.66666666666663"/>
    <x v="1"/>
    <x v="3"/>
    <x v="0"/>
  </r>
  <r>
    <n v="710059825"/>
    <x v="156"/>
    <n v="100010496"/>
    <n v="6"/>
    <x v="1"/>
    <x v="3"/>
    <x v="3"/>
  </r>
  <r>
    <n v="37833758"/>
    <x v="156"/>
    <n v="100009942"/>
    <n v="435.66666666666663"/>
    <x v="1"/>
    <x v="3"/>
    <x v="0"/>
  </r>
  <r>
    <n v="710231091"/>
    <x v="156"/>
    <n v="100009617"/>
    <n v="80"/>
    <x v="1"/>
    <x v="3"/>
    <x v="2"/>
  </r>
  <r>
    <n v="37873580"/>
    <x v="156"/>
    <n v="100013321"/>
    <n v="23.333333333333329"/>
    <x v="1"/>
    <x v="3"/>
    <x v="3"/>
  </r>
  <r>
    <n v="37874268"/>
    <x v="156"/>
    <n v="100017924"/>
    <n v="534.33333333333326"/>
    <x v="1"/>
    <x v="3"/>
    <x v="0"/>
  </r>
  <r>
    <n v="42210429"/>
    <x v="156"/>
    <n v="100017438"/>
    <n v="196.99999999999997"/>
    <x v="1"/>
    <x v="3"/>
    <x v="1"/>
  </r>
  <r>
    <n v="37876775"/>
    <x v="156"/>
    <n v="100012623"/>
    <n v="20"/>
    <x v="1"/>
    <x v="3"/>
    <x v="3"/>
  </r>
  <r>
    <n v="37872931"/>
    <x v="156"/>
    <n v="100013541"/>
    <n v="185.66666666666666"/>
    <x v="1"/>
    <x v="3"/>
    <x v="1"/>
  </r>
  <r>
    <n v="710064349"/>
    <x v="156"/>
    <n v="100013906"/>
    <n v="16.666666666666664"/>
    <x v="1"/>
    <x v="3"/>
    <x v="3"/>
  </r>
  <r>
    <n v="17080151"/>
    <x v="156"/>
    <n v="100018055"/>
    <n v="353.33333333333331"/>
    <x v="1"/>
    <x v="3"/>
    <x v="0"/>
  </r>
  <r>
    <n v="31314503"/>
    <x v="156"/>
    <n v="100016508"/>
    <n v="42.333333333333329"/>
    <x v="1"/>
    <x v="3"/>
    <x v="3"/>
  </r>
  <r>
    <n v="37811487"/>
    <x v="156"/>
    <n v="100007242"/>
    <n v="358.66666666666663"/>
    <x v="496"/>
    <x v="3"/>
    <x v="0"/>
  </r>
  <r>
    <n v="37910477"/>
    <x v="156"/>
    <n v="100007692"/>
    <n v="498.66666666666663"/>
    <x v="497"/>
    <x v="3"/>
    <x v="0"/>
  </r>
  <r>
    <n v="37812971"/>
    <x v="156"/>
    <n v="100008460"/>
    <n v="248"/>
    <x v="498"/>
    <x v="3"/>
    <x v="1"/>
  </r>
  <r>
    <n v="37813277"/>
    <x v="156"/>
    <n v="100009154"/>
    <n v="344"/>
    <x v="499"/>
    <x v="3"/>
    <x v="0"/>
  </r>
  <r>
    <n v="37810898"/>
    <x v="156"/>
    <n v="100009119"/>
    <n v="506.33333333333326"/>
    <x v="500"/>
    <x v="3"/>
    <x v="0"/>
  </r>
  <r>
    <n v="37813056"/>
    <x v="156"/>
    <n v="100009217"/>
    <n v="487.99999999999994"/>
    <x v="501"/>
    <x v="3"/>
    <x v="0"/>
  </r>
  <r>
    <n v="51786249"/>
    <x v="156"/>
    <n v="100018392"/>
    <n v="327"/>
    <x v="502"/>
    <x v="3"/>
    <x v="0"/>
  </r>
  <r>
    <n v="37831798"/>
    <x v="156"/>
    <n v="100010786"/>
    <n v="106.33333333333331"/>
    <x v="503"/>
    <x v="3"/>
    <x v="2"/>
  </r>
  <r>
    <n v="37873971"/>
    <x v="156"/>
    <n v="100011463"/>
    <n v="280.66666666666663"/>
    <x v="504"/>
    <x v="3"/>
    <x v="0"/>
  </r>
  <r>
    <n v="37941658"/>
    <x v="156"/>
    <n v="100011901"/>
    <n v="68"/>
    <x v="505"/>
    <x v="3"/>
    <x v="2"/>
  </r>
  <r>
    <n v="37791605"/>
    <x v="156"/>
    <n v="100012424"/>
    <n v="602.33333333333326"/>
    <x v="506"/>
    <x v="3"/>
    <x v="0"/>
  </r>
  <r>
    <n v="37873911"/>
    <x v="156"/>
    <n v="100012552"/>
    <n v="163.66666666666666"/>
    <x v="507"/>
    <x v="3"/>
    <x v="1"/>
  </r>
  <r>
    <n v="37873237"/>
    <x v="156"/>
    <n v="100012762"/>
    <n v="177.66666666666666"/>
    <x v="508"/>
    <x v="3"/>
    <x v="1"/>
  </r>
  <r>
    <n v="37876970"/>
    <x v="156"/>
    <n v="100011880"/>
    <n v="113"/>
    <x v="509"/>
    <x v="3"/>
    <x v="2"/>
  </r>
  <r>
    <n v="710064489"/>
    <x v="156"/>
    <n v="100013962"/>
    <n v="48.333333333333329"/>
    <x v="510"/>
    <x v="3"/>
    <x v="3"/>
  </r>
  <r>
    <n v="35544198"/>
    <x v="156"/>
    <n v="100015130"/>
    <n v="252.33333333333331"/>
    <x v="511"/>
    <x v="3"/>
    <x v="0"/>
  </r>
  <r>
    <n v="35542276"/>
    <x v="156"/>
    <n v="100015668"/>
    <n v="152"/>
    <x v="512"/>
    <x v="3"/>
    <x v="1"/>
  </r>
  <r>
    <n v="50639668"/>
    <x v="156"/>
    <n v="100017810"/>
    <n v="254.66666666666666"/>
    <x v="513"/>
    <x v="3"/>
    <x v="0"/>
  </r>
  <r>
    <n v="31773729"/>
    <x v="157"/>
    <n v="100001073"/>
    <n v="493.33333333333326"/>
    <x v="514"/>
    <x v="3"/>
    <x v="0"/>
  </r>
  <r>
    <n v="36086576"/>
    <x v="157"/>
    <n v="100001614"/>
    <n v="626"/>
    <x v="515"/>
    <x v="3"/>
    <x v="0"/>
  </r>
  <r>
    <n v="36081001"/>
    <x v="157"/>
    <n v="100001824"/>
    <n v="477.33333333333331"/>
    <x v="516"/>
    <x v="3"/>
    <x v="0"/>
  </r>
  <r>
    <n v="37836706"/>
    <x v="157"/>
    <n v="100002085"/>
    <n v="527.33333333333326"/>
    <x v="517"/>
    <x v="3"/>
    <x v="0"/>
  </r>
  <r>
    <n v="37838377"/>
    <x v="157"/>
    <n v="100002137"/>
    <n v="113.66666666666666"/>
    <x v="518"/>
    <x v="3"/>
    <x v="2"/>
  </r>
  <r>
    <n v="37837044"/>
    <x v="157"/>
    <n v="100002498"/>
    <n v="114.66666666666666"/>
    <x v="519"/>
    <x v="3"/>
    <x v="2"/>
  </r>
  <r>
    <n v="37838326"/>
    <x v="157"/>
    <n v="100002672"/>
    <n v="404"/>
    <x v="520"/>
    <x v="3"/>
    <x v="0"/>
  </r>
  <r>
    <n v="710057148"/>
    <x v="157"/>
    <n v="100002528"/>
    <n v="17.333333333333332"/>
    <x v="521"/>
    <x v="3"/>
    <x v="3"/>
  </r>
  <r>
    <n v="36078514"/>
    <x v="157"/>
    <n v="100002247"/>
    <n v="509.99999999999994"/>
    <x v="522"/>
    <x v="3"/>
    <x v="0"/>
  </r>
  <r>
    <n v="36080403"/>
    <x v="157"/>
    <n v="100002229"/>
    <n v="356"/>
    <x v="523"/>
    <x v="3"/>
    <x v="0"/>
  </r>
  <r>
    <n v="37836617"/>
    <x v="157"/>
    <n v="100002389"/>
    <n v="546.33333333333326"/>
    <x v="524"/>
    <x v="3"/>
    <x v="0"/>
  </r>
  <r>
    <n v="36125610"/>
    <x v="157"/>
    <n v="100003821"/>
    <n v="271"/>
    <x v="525"/>
    <x v="3"/>
    <x v="0"/>
  </r>
  <r>
    <n v="36125075"/>
    <x v="157"/>
    <n v="100003622"/>
    <n v="160"/>
    <x v="526"/>
    <x v="3"/>
    <x v="1"/>
  </r>
  <r>
    <n v="35995963"/>
    <x v="157"/>
    <n v="100003964"/>
    <n v="362.66666666666663"/>
    <x v="527"/>
    <x v="3"/>
    <x v="0"/>
  </r>
  <r>
    <n v="36126934"/>
    <x v="157"/>
    <n v="100017416"/>
    <n v="490"/>
    <x v="1"/>
    <x v="3"/>
    <x v="0"/>
  </r>
  <r>
    <n v="37965859"/>
    <x v="157"/>
    <n v="100005728"/>
    <n v="942.66666666666652"/>
    <x v="528"/>
    <x v="3"/>
    <x v="0"/>
  </r>
  <r>
    <n v="37866885"/>
    <x v="157"/>
    <n v="100006513"/>
    <n v="135.66666666666666"/>
    <x v="529"/>
    <x v="3"/>
    <x v="2"/>
  </r>
  <r>
    <n v="37860704"/>
    <x v="157"/>
    <n v="100005584"/>
    <n v="254.99999999999997"/>
    <x v="530"/>
    <x v="3"/>
    <x v="0"/>
  </r>
  <r>
    <n v="37838407"/>
    <x v="157"/>
    <n v="100001965"/>
    <n v="451.99999999999994"/>
    <x v="1"/>
    <x v="3"/>
    <x v="0"/>
  </r>
  <r>
    <n v="37990357"/>
    <x v="157"/>
    <n v="100002968"/>
    <n v="593.33333333333326"/>
    <x v="1"/>
    <x v="3"/>
    <x v="0"/>
  </r>
  <r>
    <n v="36080438"/>
    <x v="157"/>
    <n v="100002292"/>
    <n v="195.33333333333331"/>
    <x v="1"/>
    <x v="3"/>
    <x v="1"/>
  </r>
  <r>
    <n v="36126985"/>
    <x v="157"/>
    <n v="100004266"/>
    <n v="561.66666666666663"/>
    <x v="1"/>
    <x v="3"/>
    <x v="0"/>
  </r>
  <r>
    <n v="37865030"/>
    <x v="157"/>
    <n v="100006457"/>
    <n v="75"/>
    <x v="1"/>
    <x v="3"/>
    <x v="2"/>
  </r>
  <r>
    <n v="37864203"/>
    <x v="157"/>
    <n v="100005089"/>
    <n v="52.666666666666657"/>
    <x v="1"/>
    <x v="3"/>
    <x v="2"/>
  </r>
  <r>
    <n v="37864211"/>
    <x v="157"/>
    <n v="100005204"/>
    <n v="71.333333333333329"/>
    <x v="1"/>
    <x v="3"/>
    <x v="2"/>
  </r>
  <r>
    <n v="37864467"/>
    <x v="157"/>
    <n v="100006024"/>
    <n v="80"/>
    <x v="1"/>
    <x v="3"/>
    <x v="2"/>
  </r>
  <r>
    <n v="37812505"/>
    <x v="157"/>
    <n v="100007528"/>
    <n v="298.33333333333331"/>
    <x v="531"/>
    <x v="3"/>
    <x v="0"/>
  </r>
  <r>
    <n v="37864556"/>
    <x v="157"/>
    <n v="100006248"/>
    <n v="232.66666666666666"/>
    <x v="1"/>
    <x v="3"/>
    <x v="1"/>
  </r>
  <r>
    <n v="37860950"/>
    <x v="157"/>
    <n v="100006181"/>
    <n v="122.33333333333331"/>
    <x v="1"/>
    <x v="3"/>
    <x v="2"/>
  </r>
  <r>
    <n v="37865153"/>
    <x v="157"/>
    <n v="100006219"/>
    <n v="80"/>
    <x v="1"/>
    <x v="3"/>
    <x v="2"/>
  </r>
  <r>
    <n v="37865391"/>
    <x v="157"/>
    <n v="100005013"/>
    <n v="133.33333333333331"/>
    <x v="1"/>
    <x v="3"/>
    <x v="2"/>
  </r>
  <r>
    <n v="37812289"/>
    <x v="157"/>
    <n v="100007173"/>
    <n v="190.33333333333331"/>
    <x v="1"/>
    <x v="3"/>
    <x v="1"/>
  </r>
  <r>
    <n v="37812521"/>
    <x v="157"/>
    <n v="100007566"/>
    <n v="285"/>
    <x v="1"/>
    <x v="3"/>
    <x v="0"/>
  </r>
  <r>
    <n v="37812378"/>
    <x v="157"/>
    <n v="100007312"/>
    <n v="268.66666666666663"/>
    <x v="532"/>
    <x v="3"/>
    <x v="0"/>
  </r>
  <r>
    <n v="37810693"/>
    <x v="157"/>
    <n v="100007455"/>
    <n v="118.33333333333331"/>
    <x v="1"/>
    <x v="3"/>
    <x v="2"/>
  </r>
  <r>
    <n v="37810448"/>
    <x v="157"/>
    <n v="100007760"/>
    <n v="563"/>
    <x v="1"/>
    <x v="3"/>
    <x v="0"/>
  </r>
  <r>
    <n v="37811801"/>
    <x v="157"/>
    <n v="100007931"/>
    <n v="372"/>
    <x v="1"/>
    <x v="3"/>
    <x v="0"/>
  </r>
  <r>
    <n v="37813251"/>
    <x v="157"/>
    <n v="100008675"/>
    <n v="94.666666666666657"/>
    <x v="1"/>
    <x v="3"/>
    <x v="2"/>
  </r>
  <r>
    <n v="710058268"/>
    <x v="157"/>
    <n v="100009724"/>
    <n v="23"/>
    <x v="1"/>
    <x v="3"/>
    <x v="3"/>
  </r>
  <r>
    <n v="35991372"/>
    <x v="157"/>
    <n v="100010204"/>
    <n v="195"/>
    <x v="1"/>
    <x v="3"/>
    <x v="1"/>
  </r>
  <r>
    <n v="710059019"/>
    <x v="157"/>
    <n v="100010155"/>
    <n v="25.666666666666664"/>
    <x v="1"/>
    <x v="3"/>
    <x v="3"/>
  </r>
  <r>
    <n v="710059736"/>
    <x v="157"/>
    <n v="100010199"/>
    <n v="40"/>
    <x v="1"/>
    <x v="3"/>
    <x v="3"/>
  </r>
  <r>
    <n v="35650729"/>
    <x v="157"/>
    <n v="100010995"/>
    <n v="51.333333333333329"/>
    <x v="1"/>
    <x v="3"/>
    <x v="2"/>
  </r>
  <r>
    <n v="37831275"/>
    <x v="157"/>
    <n v="100009808"/>
    <n v="377.33333333333331"/>
    <x v="1"/>
    <x v="3"/>
    <x v="0"/>
  </r>
  <r>
    <n v="37955942"/>
    <x v="157"/>
    <n v="100010531"/>
    <n v="99.999999999999986"/>
    <x v="1"/>
    <x v="3"/>
    <x v="2"/>
  </r>
  <r>
    <n v="36158321"/>
    <x v="157"/>
    <n v="100013703"/>
    <n v="263.66666666666663"/>
    <x v="1"/>
    <x v="3"/>
    <x v="0"/>
  </r>
  <r>
    <n v="710061960"/>
    <x v="157"/>
    <n v="100015629"/>
    <n v="43"/>
    <x v="1"/>
    <x v="3"/>
    <x v="3"/>
  </r>
  <r>
    <n v="710062079"/>
    <x v="157"/>
    <n v="100016044"/>
    <n v="21.666666666666664"/>
    <x v="1"/>
    <x v="3"/>
    <x v="3"/>
  </r>
  <r>
    <n v="710063121"/>
    <x v="157"/>
    <n v="100015936"/>
    <n v="15.666666666666666"/>
    <x v="1"/>
    <x v="3"/>
    <x v="3"/>
  </r>
  <r>
    <n v="35569417"/>
    <x v="157"/>
    <n v="100016383"/>
    <n v="51.666666666666664"/>
    <x v="1"/>
    <x v="3"/>
    <x v="2"/>
  </r>
  <r>
    <n v="31263119"/>
    <x v="157"/>
    <n v="100014971"/>
    <n v="353"/>
    <x v="1"/>
    <x v="3"/>
    <x v="0"/>
  </r>
  <r>
    <n v="35542616"/>
    <x v="157"/>
    <n v="100014796"/>
    <n v="512"/>
    <x v="1"/>
    <x v="3"/>
    <x v="0"/>
  </r>
  <r>
    <n v="42107652"/>
    <x v="157"/>
    <n v="100014751"/>
    <n v="183.33333333333331"/>
    <x v="1"/>
    <x v="3"/>
    <x v="1"/>
  </r>
  <r>
    <n v="42242533"/>
    <x v="157"/>
    <n v="100015154"/>
    <n v="23.333333333333332"/>
    <x v="1"/>
    <x v="3"/>
    <x v="3"/>
  </r>
  <r>
    <n v="37813617"/>
    <x v="157"/>
    <n v="100008401"/>
    <n v="247.33333333333331"/>
    <x v="533"/>
    <x v="3"/>
    <x v="1"/>
  </r>
  <r>
    <n v="37909533"/>
    <x v="157"/>
    <n v="100017467"/>
    <n v="202.66666666666666"/>
    <x v="1"/>
    <x v="3"/>
    <x v="1"/>
  </r>
  <r>
    <n v="710058942"/>
    <x v="157"/>
    <n v="100010129"/>
    <n v="24"/>
    <x v="534"/>
    <x v="3"/>
    <x v="3"/>
  </r>
  <r>
    <n v="710059051"/>
    <x v="157"/>
    <n v="100010168"/>
    <n v="16"/>
    <x v="535"/>
    <x v="3"/>
    <x v="3"/>
  </r>
  <r>
    <n v="710059795"/>
    <x v="157"/>
    <n v="100010483"/>
    <n v="23"/>
    <x v="536"/>
    <x v="3"/>
    <x v="3"/>
  </r>
  <r>
    <n v="37888692"/>
    <x v="157"/>
    <n v="100011033"/>
    <n v="93"/>
    <x v="537"/>
    <x v="3"/>
    <x v="2"/>
  </r>
  <r>
    <n v="37833791"/>
    <x v="157"/>
    <n v="100011067"/>
    <n v="202.33333333333331"/>
    <x v="538"/>
    <x v="3"/>
    <x v="1"/>
  </r>
  <r>
    <n v="37874381"/>
    <x v="157"/>
    <n v="100011945"/>
    <n v="125"/>
    <x v="539"/>
    <x v="3"/>
    <x v="2"/>
  </r>
  <r>
    <n v="37942743"/>
    <x v="157"/>
    <n v="100017497"/>
    <n v="157.33333333333331"/>
    <x v="1"/>
    <x v="3"/>
    <x v="1"/>
  </r>
  <r>
    <n v="35544244"/>
    <x v="157"/>
    <n v="100015218"/>
    <n v="140.33333333333331"/>
    <x v="540"/>
    <x v="3"/>
    <x v="2"/>
  </r>
  <r>
    <n v="710062052"/>
    <x v="157"/>
    <n v="100016036"/>
    <n v="37"/>
    <x v="541"/>
    <x v="3"/>
    <x v="3"/>
  </r>
  <r>
    <n v="31263097"/>
    <x v="157"/>
    <n v="100014999"/>
    <n v="525.33333333333326"/>
    <x v="542"/>
    <x v="3"/>
    <x v="0"/>
  </r>
  <r>
    <n v="35540486"/>
    <x v="157"/>
    <n v="100014625"/>
    <n v="362.66666666666663"/>
    <x v="543"/>
    <x v="3"/>
    <x v="0"/>
  </r>
  <r>
    <n v="50295829"/>
    <x v="157"/>
    <n v="100017309"/>
    <n v="132"/>
    <x v="1"/>
    <x v="3"/>
    <x v="2"/>
  </r>
  <r>
    <n v="36063924"/>
    <x v="158"/>
    <n v="100001259"/>
    <n v="189.33333333333331"/>
    <x v="544"/>
    <x v="3"/>
    <x v="1"/>
  </r>
  <r>
    <n v="31780539"/>
    <x v="158"/>
    <n v="100000431"/>
    <n v="298"/>
    <x v="545"/>
    <x v="3"/>
    <x v="0"/>
  </r>
  <r>
    <n v="36067334"/>
    <x v="158"/>
    <n v="100000621"/>
    <n v="355"/>
    <x v="546"/>
    <x v="3"/>
    <x v="0"/>
  </r>
  <r>
    <n v="36094137"/>
    <x v="158"/>
    <n v="100001685"/>
    <n v="162"/>
    <x v="547"/>
    <x v="3"/>
    <x v="1"/>
  </r>
  <r>
    <n v="36080527"/>
    <x v="158"/>
    <n v="100001986"/>
    <n v="352"/>
    <x v="548"/>
    <x v="3"/>
    <x v="0"/>
  </r>
  <r>
    <n v="710056150"/>
    <x v="158"/>
    <n v="100002142"/>
    <n v="27.666666666666664"/>
    <x v="549"/>
    <x v="3"/>
    <x v="3"/>
  </r>
  <r>
    <n v="36090379"/>
    <x v="158"/>
    <n v="100002160"/>
    <n v="111.33333333333333"/>
    <x v="550"/>
    <x v="3"/>
    <x v="2"/>
  </r>
  <r>
    <n v="36093939"/>
    <x v="158"/>
    <n v="100002795"/>
    <n v="399"/>
    <x v="551"/>
    <x v="3"/>
    <x v="0"/>
  </r>
  <r>
    <n v="36080471"/>
    <x v="158"/>
    <n v="100002280"/>
    <n v="137"/>
    <x v="552"/>
    <x v="3"/>
    <x v="2"/>
  </r>
  <r>
    <n v="35602651"/>
    <x v="158"/>
    <n v="100002381"/>
    <n v="208.33333333333331"/>
    <x v="553"/>
    <x v="3"/>
    <x v="1"/>
  </r>
  <r>
    <n v="36094196"/>
    <x v="158"/>
    <n v="100002413"/>
    <n v="279.33333333333331"/>
    <x v="554"/>
    <x v="3"/>
    <x v="0"/>
  </r>
  <r>
    <n v="36094188"/>
    <x v="158"/>
    <n v="100002470"/>
    <n v="349.33333333333331"/>
    <x v="555"/>
    <x v="3"/>
    <x v="0"/>
  </r>
  <r>
    <n v="31825010"/>
    <x v="158"/>
    <n v="100002250"/>
    <n v="230"/>
    <x v="556"/>
    <x v="3"/>
    <x v="1"/>
  </r>
  <r>
    <n v="36125920"/>
    <x v="158"/>
    <n v="100004505"/>
    <n v="127.99999999999999"/>
    <x v="557"/>
    <x v="3"/>
    <x v="2"/>
  </r>
  <r>
    <n v="34008900"/>
    <x v="158"/>
    <n v="100004560"/>
    <n v="260"/>
    <x v="558"/>
    <x v="3"/>
    <x v="0"/>
  </r>
  <r>
    <n v="36124656"/>
    <x v="158"/>
    <n v="100003463"/>
    <n v="300"/>
    <x v="559"/>
    <x v="3"/>
    <x v="0"/>
  </r>
  <r>
    <n v="36124711"/>
    <x v="158"/>
    <n v="100003475"/>
    <n v="189.33333333333331"/>
    <x v="560"/>
    <x v="3"/>
    <x v="1"/>
  </r>
  <r>
    <n v="31201725"/>
    <x v="158"/>
    <n v="100004263"/>
    <n v="255.33333333333331"/>
    <x v="561"/>
    <x v="3"/>
    <x v="0"/>
  </r>
  <r>
    <n v="36128481"/>
    <x v="158"/>
    <n v="100003329"/>
    <n v="566"/>
    <x v="562"/>
    <x v="3"/>
    <x v="0"/>
  </r>
  <r>
    <n v="36125636"/>
    <x v="158"/>
    <n v="100003788"/>
    <n v="184.66666666666666"/>
    <x v="563"/>
    <x v="3"/>
    <x v="1"/>
  </r>
  <r>
    <n v="17643066"/>
    <x v="158"/>
    <n v="100017407"/>
    <n v="361.66666666666663"/>
    <x v="1"/>
    <x v="3"/>
    <x v="0"/>
  </r>
  <r>
    <n v="37866915"/>
    <x v="158"/>
    <n v="100005996"/>
    <n v="126.66666666666666"/>
    <x v="564"/>
    <x v="3"/>
    <x v="2"/>
  </r>
  <r>
    <n v="37866923"/>
    <x v="158"/>
    <n v="100006163"/>
    <n v="175.33333333333331"/>
    <x v="565"/>
    <x v="3"/>
    <x v="1"/>
  </r>
  <r>
    <n v="36106011"/>
    <x v="158"/>
    <n v="100005939"/>
    <n v="619.33333333333326"/>
    <x v="566"/>
    <x v="3"/>
    <x v="0"/>
  </r>
  <r>
    <n v="37863959"/>
    <x v="158"/>
    <n v="100005641"/>
    <n v="112.66666666666666"/>
    <x v="567"/>
    <x v="3"/>
    <x v="2"/>
  </r>
  <r>
    <n v="710057504"/>
    <x v="158"/>
    <n v="100006003"/>
    <n v="39.666666666666664"/>
    <x v="568"/>
    <x v="3"/>
    <x v="3"/>
  </r>
  <r>
    <n v="37860712"/>
    <x v="158"/>
    <n v="100006064"/>
    <n v="256.66666666666663"/>
    <x v="569"/>
    <x v="3"/>
    <x v="0"/>
  </r>
  <r>
    <n v="37860631"/>
    <x v="158"/>
    <n v="100006377"/>
    <n v="191.66666666666666"/>
    <x v="570"/>
    <x v="3"/>
    <x v="1"/>
  </r>
  <r>
    <n v="37865536"/>
    <x v="158"/>
    <n v="100005210"/>
    <n v="167.66666666666666"/>
    <x v="571"/>
    <x v="3"/>
    <x v="1"/>
  </r>
  <r>
    <n v="31825052"/>
    <x v="158"/>
    <n v="100006326"/>
    <n v="326.66666666666663"/>
    <x v="572"/>
    <x v="3"/>
    <x v="0"/>
  </r>
  <r>
    <n v="37808761"/>
    <x v="158"/>
    <n v="100007378"/>
    <n v="193.66666666666666"/>
    <x v="573"/>
    <x v="3"/>
    <x v="1"/>
  </r>
  <r>
    <n v="37813099"/>
    <x v="158"/>
    <n v="100008230"/>
    <n v="339.33333333333331"/>
    <x v="574"/>
    <x v="3"/>
    <x v="0"/>
  </r>
  <r>
    <n v="37838385"/>
    <x v="158"/>
    <n v="100001920"/>
    <n v="127.33333333333333"/>
    <x v="1"/>
    <x v="3"/>
    <x v="2"/>
  </r>
  <r>
    <n v="37840631"/>
    <x v="158"/>
    <n v="100002162"/>
    <n v="50.999999999999993"/>
    <x v="1"/>
    <x v="3"/>
    <x v="2"/>
  </r>
  <r>
    <n v="51786222"/>
    <x v="158"/>
    <n v="100018340"/>
    <n v="283.33333333333331"/>
    <x v="1"/>
    <x v="3"/>
    <x v="0"/>
  </r>
  <r>
    <n v="31201431"/>
    <x v="158"/>
    <n v="100004625"/>
    <n v="405"/>
    <x v="1"/>
    <x v="3"/>
    <x v="0"/>
  </r>
  <r>
    <n v="710056672"/>
    <x v="158"/>
    <n v="100006646"/>
    <n v="15.666666666666666"/>
    <x v="1"/>
    <x v="3"/>
    <x v="3"/>
  </r>
  <r>
    <n v="710056702"/>
    <x v="158"/>
    <n v="100006674"/>
    <n v="20"/>
    <x v="1"/>
    <x v="3"/>
    <x v="3"/>
  </r>
  <r>
    <n v="710058659"/>
    <x v="158"/>
    <n v="100008381"/>
    <n v="38"/>
    <x v="575"/>
    <x v="3"/>
    <x v="3"/>
  </r>
  <r>
    <n v="710056710"/>
    <x v="158"/>
    <n v="100006677"/>
    <n v="21"/>
    <x v="1"/>
    <x v="3"/>
    <x v="3"/>
  </r>
  <r>
    <n v="37865340"/>
    <x v="158"/>
    <n v="100005475"/>
    <n v="159"/>
    <x v="1"/>
    <x v="3"/>
    <x v="1"/>
  </r>
  <r>
    <n v="37865358"/>
    <x v="158"/>
    <n v="100006500"/>
    <n v="155.33333333333331"/>
    <x v="1"/>
    <x v="3"/>
    <x v="1"/>
  </r>
  <r>
    <n v="710056516"/>
    <x v="158"/>
    <n v="100005462"/>
    <n v="8.3333333333333321"/>
    <x v="1"/>
    <x v="3"/>
    <x v="3"/>
  </r>
  <r>
    <n v="36110728"/>
    <x v="158"/>
    <n v="100005920"/>
    <n v="586.66666666666663"/>
    <x v="1"/>
    <x v="3"/>
    <x v="0"/>
  </r>
  <r>
    <n v="37863622"/>
    <x v="158"/>
    <n v="100006777"/>
    <n v="421.66666666666663"/>
    <x v="1"/>
    <x v="3"/>
    <x v="0"/>
  </r>
  <r>
    <n v="710159013"/>
    <x v="158"/>
    <n v="100006611"/>
    <n v="15.333333333333332"/>
    <x v="1"/>
    <x v="3"/>
    <x v="3"/>
  </r>
  <r>
    <n v="37865315"/>
    <x v="158"/>
    <n v="100005889"/>
    <n v="161"/>
    <x v="1"/>
    <x v="3"/>
    <x v="1"/>
  </r>
  <r>
    <n v="37813188"/>
    <x v="158"/>
    <n v="100008391"/>
    <n v="149"/>
    <x v="1"/>
    <x v="3"/>
    <x v="2"/>
  </r>
  <r>
    <n v="37910485"/>
    <x v="158"/>
    <n v="100007703"/>
    <n v="426.33333333333331"/>
    <x v="1"/>
    <x v="3"/>
    <x v="0"/>
  </r>
  <r>
    <n v="37808591"/>
    <x v="158"/>
    <n v="100006993"/>
    <n v="484.33333333333331"/>
    <x v="1"/>
    <x v="3"/>
    <x v="0"/>
  </r>
  <r>
    <n v="37828479"/>
    <x v="158"/>
    <n v="100009743"/>
    <n v="121.33333333333333"/>
    <x v="1"/>
    <x v="3"/>
    <x v="2"/>
  </r>
  <r>
    <n v="37873563"/>
    <x v="158"/>
    <n v="100013303"/>
    <n v="151"/>
    <x v="1"/>
    <x v="3"/>
    <x v="1"/>
  </r>
  <r>
    <n v="37873636"/>
    <x v="158"/>
    <n v="100013405"/>
    <n v="82.666666666666657"/>
    <x v="1"/>
    <x v="3"/>
    <x v="2"/>
  </r>
  <r>
    <n v="37876899"/>
    <x v="158"/>
    <n v="100017498"/>
    <n v="478.66666666666663"/>
    <x v="1"/>
    <x v="3"/>
    <x v="0"/>
  </r>
  <r>
    <n v="37874217"/>
    <x v="158"/>
    <n v="100012109"/>
    <n v="176"/>
    <x v="1"/>
    <x v="3"/>
    <x v="1"/>
  </r>
  <r>
    <n v="51845601"/>
    <x v="158"/>
    <n v="100018370"/>
    <n v="29.666666666666664"/>
    <x v="1"/>
    <x v="3"/>
    <x v="3"/>
  </r>
  <r>
    <n v="710061641"/>
    <x v="158"/>
    <n v="100015304"/>
    <n v="13.333333333333332"/>
    <x v="1"/>
    <x v="3"/>
    <x v="3"/>
  </r>
  <r>
    <n v="710062958"/>
    <x v="158"/>
    <n v="100015745"/>
    <n v="10"/>
    <x v="1"/>
    <x v="3"/>
    <x v="3"/>
  </r>
  <r>
    <n v="35545992"/>
    <x v="158"/>
    <n v="100016060"/>
    <n v="128.33333333333331"/>
    <x v="1"/>
    <x v="3"/>
    <x v="2"/>
  </r>
  <r>
    <n v="710063873"/>
    <x v="158"/>
    <n v="100015447"/>
    <n v="36.333333333333329"/>
    <x v="1"/>
    <x v="3"/>
    <x v="3"/>
  </r>
  <r>
    <n v="710063970"/>
    <x v="158"/>
    <n v="100016416"/>
    <n v="7.3333333333333321"/>
    <x v="1"/>
    <x v="3"/>
    <x v="3"/>
  </r>
  <r>
    <n v="710064012"/>
    <x v="158"/>
    <n v="100016432"/>
    <n v="30"/>
    <x v="1"/>
    <x v="3"/>
    <x v="3"/>
  </r>
  <r>
    <n v="42104246"/>
    <x v="158"/>
    <n v="100016147"/>
    <n v="45.666666666666664"/>
    <x v="1"/>
    <x v="3"/>
    <x v="3"/>
  </r>
  <r>
    <n v="31263127"/>
    <x v="158"/>
    <n v="100015045"/>
    <n v="639.66666666666663"/>
    <x v="1"/>
    <x v="3"/>
    <x v="0"/>
  </r>
  <r>
    <n v="35540478"/>
    <x v="158"/>
    <n v="100014719"/>
    <n v="696.66666666666663"/>
    <x v="1"/>
    <x v="3"/>
    <x v="0"/>
  </r>
  <r>
    <n v="35540605"/>
    <x v="158"/>
    <n v="100014605"/>
    <n v="421.66666666666663"/>
    <x v="1"/>
    <x v="3"/>
    <x v="0"/>
  </r>
  <r>
    <n v="35542713"/>
    <x v="158"/>
    <n v="100014840"/>
    <n v="610"/>
    <x v="1"/>
    <x v="3"/>
    <x v="0"/>
  </r>
  <r>
    <n v="35546875"/>
    <x v="158"/>
    <n v="100014923"/>
    <n v="590.66666666666663"/>
    <x v="1"/>
    <x v="3"/>
    <x v="0"/>
  </r>
  <r>
    <n v="42407036"/>
    <x v="158"/>
    <n v="100015191"/>
    <n v="119"/>
    <x v="1"/>
    <x v="3"/>
    <x v="2"/>
  </r>
  <r>
    <n v="37812157"/>
    <x v="158"/>
    <n v="100008118"/>
    <n v="362.66666666666663"/>
    <x v="576"/>
    <x v="3"/>
    <x v="0"/>
  </r>
  <r>
    <n v="37812891"/>
    <x v="158"/>
    <n v="100009168"/>
    <n v="490.66666666666663"/>
    <x v="577"/>
    <x v="3"/>
    <x v="0"/>
  </r>
  <r>
    <n v="37813013"/>
    <x v="158"/>
    <n v="100009161"/>
    <n v="897.66666666666652"/>
    <x v="578"/>
    <x v="3"/>
    <x v="0"/>
  </r>
  <r>
    <n v="37809750"/>
    <x v="158"/>
    <n v="100007044"/>
    <n v="184.33333333333331"/>
    <x v="579"/>
    <x v="3"/>
    <x v="1"/>
  </r>
  <r>
    <n v="35677775"/>
    <x v="158"/>
    <n v="100009436"/>
    <n v="445.33333333333331"/>
    <x v="580"/>
    <x v="3"/>
    <x v="0"/>
  </r>
  <r>
    <n v="35677741"/>
    <x v="158"/>
    <n v="100009323"/>
    <n v="313.33333333333331"/>
    <x v="581"/>
    <x v="3"/>
    <x v="0"/>
  </r>
  <r>
    <n v="37828347"/>
    <x v="158"/>
    <n v="100009662"/>
    <n v="156.33333333333331"/>
    <x v="582"/>
    <x v="3"/>
    <x v="1"/>
  </r>
  <r>
    <n v="35677848"/>
    <x v="158"/>
    <n v="100009547"/>
    <n v="142.66666666666666"/>
    <x v="583"/>
    <x v="3"/>
    <x v="2"/>
  </r>
  <r>
    <n v="37831445"/>
    <x v="158"/>
    <n v="100011096"/>
    <n v="114.33333333333333"/>
    <x v="584"/>
    <x v="3"/>
    <x v="2"/>
  </r>
  <r>
    <n v="51284022"/>
    <x v="158"/>
    <n v="100011180"/>
    <n v="19.333333333333332"/>
    <x v="585"/>
    <x v="3"/>
    <x v="3"/>
  </r>
  <r>
    <n v="710060912"/>
    <x v="158"/>
    <n v="100011734"/>
    <n v="57.666666666666657"/>
    <x v="586"/>
    <x v="3"/>
    <x v="2"/>
  </r>
  <r>
    <n v="37876465"/>
    <x v="158"/>
    <n v="100012602"/>
    <n v="142"/>
    <x v="587"/>
    <x v="3"/>
    <x v="2"/>
  </r>
  <r>
    <n v="36165638"/>
    <x v="158"/>
    <n v="100012869"/>
    <n v="763.33333333333326"/>
    <x v="588"/>
    <x v="3"/>
    <x v="0"/>
  </r>
  <r>
    <n v="37877224"/>
    <x v="158"/>
    <n v="100012941"/>
    <n v="384"/>
    <x v="589"/>
    <x v="3"/>
    <x v="0"/>
  </r>
  <r>
    <n v="37876881"/>
    <x v="158"/>
    <n v="100013031"/>
    <n v="139"/>
    <x v="590"/>
    <x v="3"/>
    <x v="2"/>
  </r>
  <r>
    <n v="35534681"/>
    <x v="158"/>
    <n v="100013514"/>
    <n v="589.66666666666663"/>
    <x v="591"/>
    <x v="3"/>
    <x v="0"/>
  </r>
  <r>
    <n v="31942806"/>
    <x v="158"/>
    <n v="100013798"/>
    <n v="113.66666666666666"/>
    <x v="592"/>
    <x v="3"/>
    <x v="2"/>
  </r>
  <r>
    <n v="35544031"/>
    <x v="158"/>
    <n v="100015316"/>
    <n v="195.66666666666666"/>
    <x v="593"/>
    <x v="3"/>
    <x v="1"/>
  </r>
  <r>
    <n v="710064063"/>
    <x v="158"/>
    <n v="100016465"/>
    <n v="20.333333333333332"/>
    <x v="594"/>
    <x v="3"/>
    <x v="3"/>
  </r>
  <r>
    <n v="35553979"/>
    <x v="158"/>
    <n v="100016151"/>
    <n v="63.333333333333329"/>
    <x v="595"/>
    <x v="3"/>
    <x v="2"/>
  </r>
  <r>
    <n v="35546468"/>
    <x v="158"/>
    <n v="100014593"/>
    <n v="100"/>
    <x v="596"/>
    <x v="3"/>
    <x v="2"/>
  </r>
  <r>
    <n v="35540648"/>
    <x v="158"/>
    <n v="100014705"/>
    <n v="751"/>
    <x v="597"/>
    <x v="3"/>
    <x v="0"/>
  </r>
  <r>
    <n v="31810446"/>
    <x v="159"/>
    <n v="100001331"/>
    <n v="211.66666666666666"/>
    <x v="598"/>
    <x v="3"/>
    <x v="1"/>
  </r>
  <r>
    <n v="31773711"/>
    <x v="159"/>
    <n v="100001133"/>
    <n v="1201"/>
    <x v="599"/>
    <x v="3"/>
    <x v="0"/>
  </r>
  <r>
    <n v="36086584"/>
    <x v="159"/>
    <n v="100001674"/>
    <n v="317.33333333333331"/>
    <x v="600"/>
    <x v="3"/>
    <x v="0"/>
  </r>
  <r>
    <n v="37836692"/>
    <x v="159"/>
    <n v="100001996"/>
    <n v="163.33333333333331"/>
    <x v="601"/>
    <x v="3"/>
    <x v="1"/>
  </r>
  <r>
    <n v="37840576"/>
    <x v="159"/>
    <n v="100002047"/>
    <n v="145.66666666666666"/>
    <x v="602"/>
    <x v="3"/>
    <x v="2"/>
  </r>
  <r>
    <n v="37840517"/>
    <x v="159"/>
    <n v="100002113"/>
    <n v="131.66666666666666"/>
    <x v="603"/>
    <x v="3"/>
    <x v="2"/>
  </r>
  <r>
    <n v="36090352"/>
    <x v="159"/>
    <n v="100002141"/>
    <n v="50.333333333333329"/>
    <x v="604"/>
    <x v="3"/>
    <x v="3"/>
  </r>
  <r>
    <n v="34028226"/>
    <x v="159"/>
    <n v="100002584"/>
    <n v="606"/>
    <x v="605"/>
    <x v="3"/>
    <x v="0"/>
  </r>
  <r>
    <n v="37836994"/>
    <x v="159"/>
    <n v="100002520"/>
    <n v="164"/>
    <x v="606"/>
    <x v="3"/>
    <x v="1"/>
  </r>
  <r>
    <n v="37838521"/>
    <x v="159"/>
    <n v="100002677"/>
    <n v="185.33333333333331"/>
    <x v="607"/>
    <x v="3"/>
    <x v="1"/>
  </r>
  <r>
    <n v="37838474"/>
    <x v="159"/>
    <n v="100002711"/>
    <n v="269.66666666666663"/>
    <x v="608"/>
    <x v="3"/>
    <x v="0"/>
  </r>
  <r>
    <n v="37838491"/>
    <x v="159"/>
    <n v="100002751"/>
    <n v="527.33333333333326"/>
    <x v="609"/>
    <x v="3"/>
    <x v="0"/>
  </r>
  <r>
    <n v="36080870"/>
    <x v="159"/>
    <n v="100002783"/>
    <n v="222.66666666666663"/>
    <x v="610"/>
    <x v="3"/>
    <x v="1"/>
  </r>
  <r>
    <n v="37836790"/>
    <x v="159"/>
    <n v="100002334"/>
    <n v="176.33333333333331"/>
    <x v="611"/>
    <x v="3"/>
    <x v="1"/>
  </r>
  <r>
    <n v="36080454"/>
    <x v="159"/>
    <n v="100002204"/>
    <n v="145"/>
    <x v="612"/>
    <x v="3"/>
    <x v="2"/>
  </r>
  <r>
    <n v="36080489"/>
    <x v="159"/>
    <n v="100002296"/>
    <n v="108.99999999999999"/>
    <x v="613"/>
    <x v="3"/>
    <x v="2"/>
  </r>
  <r>
    <n v="710056133"/>
    <x v="159"/>
    <n v="100001936"/>
    <n v="59.333333333333329"/>
    <x v="614"/>
    <x v="3"/>
    <x v="2"/>
  </r>
  <r>
    <n v="36090239"/>
    <x v="159"/>
    <n v="100002200"/>
    <n v="118"/>
    <x v="615"/>
    <x v="3"/>
    <x v="2"/>
  </r>
  <r>
    <n v="36125644"/>
    <x v="159"/>
    <n v="100003848"/>
    <n v="128.33333333333331"/>
    <x v="616"/>
    <x v="3"/>
    <x v="2"/>
  </r>
  <r>
    <n v="36128503"/>
    <x v="159"/>
    <n v="100003386"/>
    <n v="110.33333333333333"/>
    <x v="617"/>
    <x v="3"/>
    <x v="2"/>
  </r>
  <r>
    <n v="36128449"/>
    <x v="159"/>
    <n v="100003552"/>
    <n v="165"/>
    <x v="618"/>
    <x v="3"/>
    <x v="1"/>
  </r>
  <r>
    <n v="36125105"/>
    <x v="159"/>
    <n v="100003663"/>
    <n v="71.666666666666657"/>
    <x v="619"/>
    <x v="3"/>
    <x v="2"/>
  </r>
  <r>
    <n v="36125717"/>
    <x v="159"/>
    <n v="100004334"/>
    <n v="522.66666666666663"/>
    <x v="620"/>
    <x v="3"/>
    <x v="0"/>
  </r>
  <r>
    <n v="31202462"/>
    <x v="159"/>
    <n v="100004363"/>
    <n v="377.66666666666663"/>
    <x v="621"/>
    <x v="3"/>
    <x v="0"/>
  </r>
  <r>
    <n v="36126802"/>
    <x v="159"/>
    <n v="100004245"/>
    <n v="379.66666666666663"/>
    <x v="622"/>
    <x v="3"/>
    <x v="0"/>
  </r>
  <r>
    <n v="50895222"/>
    <x v="159"/>
    <n v="100004241"/>
    <n v="231.66666666666666"/>
    <x v="623"/>
    <x v="3"/>
    <x v="1"/>
  </r>
  <r>
    <n v="36126683"/>
    <x v="159"/>
    <n v="100004056"/>
    <n v="166"/>
    <x v="624"/>
    <x v="3"/>
    <x v="1"/>
  </r>
  <r>
    <n v="36126926"/>
    <x v="159"/>
    <n v="100004076"/>
    <n v="513.33333333333326"/>
    <x v="625"/>
    <x v="3"/>
    <x v="0"/>
  </r>
  <r>
    <n v="36126721"/>
    <x v="159"/>
    <n v="100004109"/>
    <n v="119.66666666666666"/>
    <x v="626"/>
    <x v="3"/>
    <x v="2"/>
  </r>
  <r>
    <n v="37861310"/>
    <x v="159"/>
    <n v="100005764"/>
    <n v="689.33333333333326"/>
    <x v="627"/>
    <x v="3"/>
    <x v="0"/>
  </r>
  <r>
    <n v="37865331"/>
    <x v="159"/>
    <n v="100006479"/>
    <n v="438.66666666666663"/>
    <x v="628"/>
    <x v="3"/>
    <x v="0"/>
  </r>
  <r>
    <n v="37861140"/>
    <x v="159"/>
    <n v="100005019"/>
    <n v="101.66666666666666"/>
    <x v="629"/>
    <x v="3"/>
    <x v="2"/>
  </r>
  <r>
    <n v="42371091"/>
    <x v="159"/>
    <n v="100005266"/>
    <n v="40"/>
    <x v="630"/>
    <x v="3"/>
    <x v="3"/>
  </r>
  <r>
    <n v="37860925"/>
    <x v="159"/>
    <n v="100005910"/>
    <n v="505.66666666666663"/>
    <x v="631"/>
    <x v="3"/>
    <x v="0"/>
  </r>
  <r>
    <n v="37863916"/>
    <x v="159"/>
    <n v="100005229"/>
    <n v="103.99999999999999"/>
    <x v="632"/>
    <x v="3"/>
    <x v="2"/>
  </r>
  <r>
    <n v="37863924"/>
    <x v="159"/>
    <n v="100005296"/>
    <n v="62.999999999999993"/>
    <x v="633"/>
    <x v="3"/>
    <x v="2"/>
  </r>
  <r>
    <n v="37860658"/>
    <x v="159"/>
    <n v="100006269"/>
    <n v="551"/>
    <x v="634"/>
    <x v="3"/>
    <x v="0"/>
  </r>
  <r>
    <n v="37860682"/>
    <x v="159"/>
    <n v="100005886"/>
    <n v="137"/>
    <x v="635"/>
    <x v="3"/>
    <x v="2"/>
  </r>
  <r>
    <n v="37860666"/>
    <x v="159"/>
    <n v="100005427"/>
    <n v="185"/>
    <x v="636"/>
    <x v="3"/>
    <x v="1"/>
  </r>
  <r>
    <n v="30997241"/>
    <x v="159"/>
    <n v="100006281"/>
    <n v="245.66666666666663"/>
    <x v="637"/>
    <x v="3"/>
    <x v="1"/>
  </r>
  <r>
    <n v="35662867"/>
    <x v="159"/>
    <n v="100017415"/>
    <n v="261"/>
    <x v="1"/>
    <x v="3"/>
    <x v="0"/>
  </r>
  <r>
    <n v="37812653"/>
    <x v="159"/>
    <n v="100007161"/>
    <n v="211.33333333333331"/>
    <x v="638"/>
    <x v="3"/>
    <x v="1"/>
  </r>
  <r>
    <n v="37812386"/>
    <x v="159"/>
    <n v="100007278"/>
    <n v="243.33333333333331"/>
    <x v="639"/>
    <x v="3"/>
    <x v="1"/>
  </r>
  <r>
    <n v="37811444"/>
    <x v="159"/>
    <n v="100007297"/>
    <n v="312.66666666666663"/>
    <x v="640"/>
    <x v="3"/>
    <x v="0"/>
  </r>
  <r>
    <n v="37812467"/>
    <x v="159"/>
    <n v="100007318"/>
    <n v="570"/>
    <x v="641"/>
    <x v="3"/>
    <x v="0"/>
  </r>
  <r>
    <n v="37810359"/>
    <x v="159"/>
    <n v="100008241"/>
    <n v="371.66666666666663"/>
    <x v="642"/>
    <x v="3"/>
    <x v="0"/>
  </r>
  <r>
    <n v="31902952"/>
    <x v="159"/>
    <n v="100008305"/>
    <n v="435.66666666666663"/>
    <x v="643"/>
    <x v="3"/>
    <x v="0"/>
  </r>
  <r>
    <n v="37813455"/>
    <x v="159"/>
    <n v="100007655"/>
    <n v="153.66666666666666"/>
    <x v="644"/>
    <x v="3"/>
    <x v="1"/>
  </r>
  <r>
    <n v="37813404"/>
    <x v="159"/>
    <n v="100008431"/>
    <n v="92"/>
    <x v="645"/>
    <x v="3"/>
    <x v="2"/>
  </r>
  <r>
    <n v="36062201"/>
    <x v="159"/>
    <n v="100001225"/>
    <n v="846.66666666666652"/>
    <x v="1"/>
    <x v="3"/>
    <x v="0"/>
  </r>
  <r>
    <n v="31780822"/>
    <x v="159"/>
    <n v="100000320"/>
    <n v="804"/>
    <x v="1"/>
    <x v="3"/>
    <x v="0"/>
  </r>
  <r>
    <n v="710057172"/>
    <x v="159"/>
    <n v="100002545"/>
    <n v="26"/>
    <x v="1"/>
    <x v="3"/>
    <x v="3"/>
  </r>
  <r>
    <n v="36080756"/>
    <x v="159"/>
    <n v="100002912"/>
    <n v="445.66666666666663"/>
    <x v="1"/>
    <x v="3"/>
    <x v="0"/>
  </r>
  <r>
    <n v="36125709"/>
    <x v="159"/>
    <n v="100003857"/>
    <n v="216"/>
    <x v="1"/>
    <x v="3"/>
    <x v="1"/>
  </r>
  <r>
    <n v="34008306"/>
    <x v="159"/>
    <n v="100004698"/>
    <n v="681.66666666666663"/>
    <x v="1"/>
    <x v="3"/>
    <x v="0"/>
  </r>
  <r>
    <n v="36126608"/>
    <x v="159"/>
    <n v="100004703"/>
    <n v="230.99999999999997"/>
    <x v="1"/>
    <x v="3"/>
    <x v="1"/>
  </r>
  <r>
    <n v="36126918"/>
    <x v="159"/>
    <n v="100004614"/>
    <n v="865.99999999999989"/>
    <x v="1"/>
    <x v="3"/>
    <x v="0"/>
  </r>
  <r>
    <n v="710059434"/>
    <x v="159"/>
    <n v="100003516"/>
    <n v="27"/>
    <x v="1"/>
    <x v="3"/>
    <x v="3"/>
  </r>
  <r>
    <n v="37861336"/>
    <x v="159"/>
    <n v="100005804"/>
    <n v="816"/>
    <x v="1"/>
    <x v="3"/>
    <x v="0"/>
  </r>
  <r>
    <n v="37865269"/>
    <x v="159"/>
    <n v="100006665"/>
    <n v="126.66666666666666"/>
    <x v="1"/>
    <x v="3"/>
    <x v="2"/>
  </r>
  <r>
    <n v="37812904"/>
    <x v="159"/>
    <n v="100009271"/>
    <n v="461.33333333333331"/>
    <x v="646"/>
    <x v="3"/>
    <x v="0"/>
  </r>
  <r>
    <n v="37812980"/>
    <x v="159"/>
    <n v="100009242"/>
    <n v="305.33333333333331"/>
    <x v="647"/>
    <x v="3"/>
    <x v="0"/>
  </r>
  <r>
    <n v="37865251"/>
    <x v="159"/>
    <n v="100005103"/>
    <n v="186.99999999999997"/>
    <x v="1"/>
    <x v="3"/>
    <x v="1"/>
  </r>
  <r>
    <n v="37864246"/>
    <x v="159"/>
    <n v="100006213"/>
    <n v="52.666666666666664"/>
    <x v="1"/>
    <x v="3"/>
    <x v="2"/>
  </r>
  <r>
    <n v="37863908"/>
    <x v="159"/>
    <n v="100005169"/>
    <n v="99.666666666666657"/>
    <x v="1"/>
    <x v="3"/>
    <x v="2"/>
  </r>
  <r>
    <n v="37866672"/>
    <x v="159"/>
    <n v="100005232"/>
    <n v="25.666666666666664"/>
    <x v="1"/>
    <x v="3"/>
    <x v="3"/>
  </r>
  <r>
    <n v="37861018"/>
    <x v="159"/>
    <n v="100005569"/>
    <n v="72.666666666666657"/>
    <x v="1"/>
    <x v="3"/>
    <x v="2"/>
  </r>
  <r>
    <n v="37861433"/>
    <x v="159"/>
    <n v="100006737"/>
    <n v="121"/>
    <x v="1"/>
    <x v="3"/>
    <x v="2"/>
  </r>
  <r>
    <n v="37863665"/>
    <x v="159"/>
    <n v="100006348"/>
    <n v="169"/>
    <x v="1"/>
    <x v="3"/>
    <x v="1"/>
  </r>
  <r>
    <n v="37812009"/>
    <x v="159"/>
    <n v="100008080"/>
    <n v="159.33333333333331"/>
    <x v="1"/>
    <x v="3"/>
    <x v="1"/>
  </r>
  <r>
    <n v="37810880"/>
    <x v="159"/>
    <n v="100009175"/>
    <n v="380"/>
    <x v="1"/>
    <x v="3"/>
    <x v="0"/>
  </r>
  <r>
    <n v="35677732"/>
    <x v="159"/>
    <n v="100009416"/>
    <n v="329"/>
    <x v="1"/>
    <x v="3"/>
    <x v="0"/>
  </r>
  <r>
    <n v="37828461"/>
    <x v="159"/>
    <n v="100009776"/>
    <n v="162"/>
    <x v="1"/>
    <x v="3"/>
    <x v="1"/>
  </r>
  <r>
    <n v="710059833"/>
    <x v="159"/>
    <n v="100010498"/>
    <n v="14.666666666666666"/>
    <x v="1"/>
    <x v="3"/>
    <x v="3"/>
  </r>
  <r>
    <n v="710059876"/>
    <x v="159"/>
    <n v="100010584"/>
    <n v="7.6666666666666661"/>
    <x v="1"/>
    <x v="3"/>
    <x v="3"/>
  </r>
  <r>
    <n v="37811681"/>
    <x v="159"/>
    <n v="100008161"/>
    <n v="368"/>
    <x v="648"/>
    <x v="3"/>
    <x v="0"/>
  </r>
  <r>
    <n v="37813048"/>
    <x v="159"/>
    <n v="100008940"/>
    <n v="217.33333333333331"/>
    <x v="649"/>
    <x v="3"/>
    <x v="1"/>
  </r>
  <r>
    <n v="710156677"/>
    <x v="159"/>
    <n v="100010752"/>
    <n v="13.666666666666666"/>
    <x v="1"/>
    <x v="3"/>
    <x v="3"/>
  </r>
  <r>
    <n v="37831062"/>
    <x v="159"/>
    <n v="100009642"/>
    <n v="13.666666666666666"/>
    <x v="1"/>
    <x v="3"/>
    <x v="3"/>
  </r>
  <r>
    <n v="37831305"/>
    <x v="159"/>
    <n v="100009866"/>
    <n v="233"/>
    <x v="1"/>
    <x v="3"/>
    <x v="1"/>
  </r>
  <r>
    <n v="37891839"/>
    <x v="159"/>
    <n v="100009588"/>
    <n v="55.666666666666657"/>
    <x v="1"/>
    <x v="3"/>
    <x v="2"/>
  </r>
  <r>
    <n v="652709"/>
    <x v="159"/>
    <n v="100009401"/>
    <n v="240.66666666666666"/>
    <x v="1"/>
    <x v="3"/>
    <x v="1"/>
  </r>
  <r>
    <n v="710060530"/>
    <x v="159"/>
    <n v="100011547"/>
    <n v="22"/>
    <x v="1"/>
    <x v="3"/>
    <x v="3"/>
  </r>
  <r>
    <n v="37873644"/>
    <x v="159"/>
    <n v="100013309"/>
    <n v="15.333333333333332"/>
    <x v="1"/>
    <x v="3"/>
    <x v="3"/>
  </r>
  <r>
    <n v="37791591"/>
    <x v="159"/>
    <n v="100012419"/>
    <n v="634"/>
    <x v="1"/>
    <x v="3"/>
    <x v="0"/>
  </r>
  <r>
    <n v="42231728"/>
    <x v="159"/>
    <n v="100012386"/>
    <n v="24.999999999999996"/>
    <x v="1"/>
    <x v="3"/>
    <x v="3"/>
  </r>
  <r>
    <n v="37876091"/>
    <x v="159"/>
    <n v="100013435"/>
    <n v="76.333333333333329"/>
    <x v="1"/>
    <x v="3"/>
    <x v="2"/>
  </r>
  <r>
    <n v="710063725"/>
    <x v="159"/>
    <n v="100013748"/>
    <n v="10.333333333333332"/>
    <x v="1"/>
    <x v="3"/>
    <x v="3"/>
  </r>
  <r>
    <n v="42382378"/>
    <x v="159"/>
    <n v="100012748"/>
    <n v="145"/>
    <x v="1"/>
    <x v="3"/>
    <x v="2"/>
  </r>
  <r>
    <n v="710063059"/>
    <x v="159"/>
    <n v="100015818"/>
    <n v="12.666666666666666"/>
    <x v="1"/>
    <x v="3"/>
    <x v="3"/>
  </r>
  <r>
    <n v="710064039"/>
    <x v="159"/>
    <n v="100016457"/>
    <n v="25.999999999999996"/>
    <x v="1"/>
    <x v="3"/>
    <x v="3"/>
  </r>
  <r>
    <n v="710064071"/>
    <x v="159"/>
    <n v="100016491"/>
    <n v="30.333333333333332"/>
    <x v="1"/>
    <x v="3"/>
    <x v="3"/>
  </r>
  <r>
    <n v="710064128"/>
    <x v="159"/>
    <n v="100016578"/>
    <n v="16.666666666666664"/>
    <x v="1"/>
    <x v="3"/>
    <x v="3"/>
  </r>
  <r>
    <n v="710064225"/>
    <x v="159"/>
    <n v="100016623"/>
    <n v="11.333333333333332"/>
    <x v="1"/>
    <x v="3"/>
    <x v="3"/>
  </r>
  <r>
    <n v="42107491"/>
    <x v="159"/>
    <n v="100017547"/>
    <n v="117.66666666666666"/>
    <x v="1"/>
    <x v="3"/>
    <x v="2"/>
  </r>
  <r>
    <n v="37833812"/>
    <x v="159"/>
    <n v="100010646"/>
    <n v="116.66666666666666"/>
    <x v="650"/>
    <x v="3"/>
    <x v="2"/>
  </r>
  <r>
    <n v="37831470"/>
    <x v="159"/>
    <n v="100011136"/>
    <n v="234.66666666666666"/>
    <x v="651"/>
    <x v="3"/>
    <x v="1"/>
  </r>
  <r>
    <n v="37896326"/>
    <x v="159"/>
    <n v="100010835"/>
    <n v="51.999999999999993"/>
    <x v="652"/>
    <x v="3"/>
    <x v="2"/>
  </r>
  <r>
    <n v="37873881"/>
    <x v="159"/>
    <n v="100012491"/>
    <n v="318"/>
    <x v="653"/>
    <x v="3"/>
    <x v="0"/>
  </r>
  <r>
    <n v="35509082"/>
    <x v="159"/>
    <n v="100013771"/>
    <n v="206.33333333333331"/>
    <x v="654"/>
    <x v="3"/>
    <x v="1"/>
  </r>
  <r>
    <n v="710063580"/>
    <x v="159"/>
    <n v="100013601"/>
    <n v="28.666666666666664"/>
    <x v="655"/>
    <x v="3"/>
    <x v="3"/>
  </r>
  <r>
    <n v="37873156"/>
    <x v="159"/>
    <n v="100013609"/>
    <n v="2"/>
    <x v="656"/>
    <x v="3"/>
    <x v="3"/>
  </r>
  <r>
    <n v="35544210"/>
    <x v="159"/>
    <n v="100015200"/>
    <n v="74.333333333333329"/>
    <x v="657"/>
    <x v="3"/>
    <x v="2"/>
  </r>
  <r>
    <n v="35543019"/>
    <x v="159"/>
    <n v="100014821"/>
    <n v="587.66666666666663"/>
    <x v="658"/>
    <x v="3"/>
    <x v="0"/>
  </r>
  <r>
    <n v="36064181"/>
    <x v="160"/>
    <n v="100001067"/>
    <n v="452.66666666666663"/>
    <x v="659"/>
    <x v="3"/>
    <x v="0"/>
  </r>
  <r>
    <n v="36071161"/>
    <x v="160"/>
    <n v="100001484"/>
    <n v="782"/>
    <x v="660"/>
    <x v="3"/>
    <x v="0"/>
  </r>
  <r>
    <n v="31810926"/>
    <x v="160"/>
    <n v="100000019"/>
    <n v="246"/>
    <x v="1"/>
    <x v="3"/>
    <x v="1"/>
  </r>
  <r>
    <n v="31780741"/>
    <x v="160"/>
    <n v="100000172"/>
    <n v="279.33333333333331"/>
    <x v="661"/>
    <x v="3"/>
    <x v="0"/>
  </r>
  <r>
    <n v="31780806"/>
    <x v="160"/>
    <n v="100000410"/>
    <n v="367.66666666666663"/>
    <x v="662"/>
    <x v="3"/>
    <x v="0"/>
  </r>
  <r>
    <n v="31785204"/>
    <x v="160"/>
    <n v="100000476"/>
    <n v="279.33333333333331"/>
    <x v="663"/>
    <x v="3"/>
    <x v="0"/>
  </r>
  <r>
    <n v="36081019"/>
    <x v="160"/>
    <n v="100001659"/>
    <n v="709.66666666666663"/>
    <x v="664"/>
    <x v="3"/>
    <x v="0"/>
  </r>
  <r>
    <n v="37836447"/>
    <x v="160"/>
    <n v="100001590"/>
    <n v="147.33333333333331"/>
    <x v="665"/>
    <x v="3"/>
    <x v="2"/>
  </r>
  <r>
    <n v="34028218"/>
    <x v="160"/>
    <n v="100002597"/>
    <n v="480.66666666666663"/>
    <x v="666"/>
    <x v="3"/>
    <x v="0"/>
  </r>
  <r>
    <n v="37838181"/>
    <x v="160"/>
    <n v="100002755"/>
    <n v="791.99999999999989"/>
    <x v="667"/>
    <x v="3"/>
    <x v="0"/>
  </r>
  <r>
    <n v="51786150"/>
    <x v="160"/>
    <n v="100018339"/>
    <n v="351"/>
    <x v="668"/>
    <x v="3"/>
    <x v="0"/>
  </r>
  <r>
    <n v="37837028"/>
    <x v="160"/>
    <n v="100002563"/>
    <n v="318"/>
    <x v="669"/>
    <x v="3"/>
    <x v="0"/>
  </r>
  <r>
    <n v="31825729"/>
    <x v="160"/>
    <n v="100017421"/>
    <n v="158.66666666666666"/>
    <x v="1"/>
    <x v="3"/>
    <x v="1"/>
  </r>
  <r>
    <n v="36125946"/>
    <x v="160"/>
    <n v="100004509"/>
    <n v="377"/>
    <x v="670"/>
    <x v="3"/>
    <x v="0"/>
  </r>
  <r>
    <n v="31202667"/>
    <x v="160"/>
    <n v="100003703"/>
    <n v="572.66666666666663"/>
    <x v="671"/>
    <x v="3"/>
    <x v="0"/>
  </r>
  <r>
    <n v="36125121"/>
    <x v="160"/>
    <n v="100003744"/>
    <n v="717.66666666666663"/>
    <x v="672"/>
    <x v="3"/>
    <x v="0"/>
  </r>
  <r>
    <n v="36125814"/>
    <x v="160"/>
    <n v="100003881"/>
    <n v="159.33333333333331"/>
    <x v="673"/>
    <x v="3"/>
    <x v="1"/>
  </r>
  <r>
    <n v="36124664"/>
    <x v="160"/>
    <n v="100003455"/>
    <n v="461.66666666666663"/>
    <x v="674"/>
    <x v="3"/>
    <x v="0"/>
  </r>
  <r>
    <n v="36125571"/>
    <x v="160"/>
    <n v="100004360"/>
    <n v="107.99999999999999"/>
    <x v="675"/>
    <x v="3"/>
    <x v="2"/>
  </r>
  <r>
    <n v="36124613"/>
    <x v="160"/>
    <n v="100003479"/>
    <n v="154.66666666666666"/>
    <x v="676"/>
    <x v="3"/>
    <x v="1"/>
  </r>
  <r>
    <n v="35995912"/>
    <x v="160"/>
    <n v="100004386"/>
    <n v="449.33333333333331"/>
    <x v="677"/>
    <x v="3"/>
    <x v="0"/>
  </r>
  <r>
    <n v="36125784"/>
    <x v="160"/>
    <n v="100004413"/>
    <n v="175.33333333333331"/>
    <x v="678"/>
    <x v="3"/>
    <x v="1"/>
  </r>
  <r>
    <n v="36126659"/>
    <x v="160"/>
    <n v="100004034"/>
    <n v="126.33333333333333"/>
    <x v="679"/>
    <x v="3"/>
    <x v="2"/>
  </r>
  <r>
    <n v="36126756"/>
    <x v="160"/>
    <n v="100004134"/>
    <n v="317.33333333333331"/>
    <x v="680"/>
    <x v="3"/>
    <x v="0"/>
  </r>
  <r>
    <n v="36126772"/>
    <x v="160"/>
    <n v="100004161"/>
    <n v="328.66666666666663"/>
    <x v="681"/>
    <x v="3"/>
    <x v="0"/>
  </r>
  <r>
    <n v="36126799"/>
    <x v="160"/>
    <n v="100004181"/>
    <n v="430"/>
    <x v="682"/>
    <x v="3"/>
    <x v="0"/>
  </r>
  <r>
    <n v="36126829"/>
    <x v="160"/>
    <n v="100004327"/>
    <n v="118.33333333333333"/>
    <x v="683"/>
    <x v="3"/>
    <x v="2"/>
  </r>
  <r>
    <n v="37861301"/>
    <x v="160"/>
    <n v="100005863"/>
    <n v="445"/>
    <x v="684"/>
    <x v="3"/>
    <x v="0"/>
  </r>
  <r>
    <n v="37861352"/>
    <x v="160"/>
    <n v="100005721"/>
    <n v="407.99999999999994"/>
    <x v="685"/>
    <x v="3"/>
    <x v="0"/>
  </r>
  <r>
    <n v="37865501"/>
    <x v="160"/>
    <n v="100005714"/>
    <n v="524"/>
    <x v="686"/>
    <x v="3"/>
    <x v="0"/>
  </r>
  <r>
    <n v="37865528"/>
    <x v="160"/>
    <n v="100004974"/>
    <n v="98.333333333333329"/>
    <x v="687"/>
    <x v="3"/>
    <x v="2"/>
  </r>
  <r>
    <n v="37865587"/>
    <x v="160"/>
    <n v="100005241"/>
    <n v="313.66666666666663"/>
    <x v="688"/>
    <x v="3"/>
    <x v="0"/>
  </r>
  <r>
    <n v="37865374"/>
    <x v="160"/>
    <n v="100005974"/>
    <n v="84.333333333333329"/>
    <x v="689"/>
    <x v="3"/>
    <x v="2"/>
  </r>
  <r>
    <n v="37865099"/>
    <x v="160"/>
    <n v="100006230"/>
    <n v="195.33333333333331"/>
    <x v="690"/>
    <x v="3"/>
    <x v="1"/>
  </r>
  <r>
    <n v="37812271"/>
    <x v="160"/>
    <n v="100007229"/>
    <n v="179.66666666666666"/>
    <x v="691"/>
    <x v="3"/>
    <x v="1"/>
  </r>
  <r>
    <n v="37812122"/>
    <x v="160"/>
    <n v="100007245"/>
    <n v="212.99999999999997"/>
    <x v="692"/>
    <x v="3"/>
    <x v="1"/>
  </r>
  <r>
    <n v="17066867"/>
    <x v="160"/>
    <n v="100007268"/>
    <n v="362.33333333333331"/>
    <x v="693"/>
    <x v="3"/>
    <x v="0"/>
  </r>
  <r>
    <n v="37812190"/>
    <x v="160"/>
    <n v="100007604"/>
    <n v="171.66666666666666"/>
    <x v="694"/>
    <x v="3"/>
    <x v="1"/>
  </r>
  <r>
    <n v="37813129"/>
    <x v="160"/>
    <n v="100008291"/>
    <n v="494.66666666666663"/>
    <x v="695"/>
    <x v="3"/>
    <x v="0"/>
  </r>
  <r>
    <n v="37812041"/>
    <x v="160"/>
    <n v="100007918"/>
    <n v="134.33333333333331"/>
    <x v="696"/>
    <x v="3"/>
    <x v="2"/>
  </r>
  <r>
    <n v="37906216"/>
    <x v="160"/>
    <n v="100017461"/>
    <n v="81.666666666666657"/>
    <x v="1"/>
    <x v="3"/>
    <x v="2"/>
  </r>
  <r>
    <n v="37811762"/>
    <x v="160"/>
    <n v="100009103"/>
    <n v="172.66666666666666"/>
    <x v="697"/>
    <x v="3"/>
    <x v="1"/>
  </r>
  <r>
    <n v="37813293"/>
    <x v="160"/>
    <n v="100008865"/>
    <n v="186.33333333333331"/>
    <x v="698"/>
    <x v="3"/>
    <x v="1"/>
  </r>
  <r>
    <n v="37810057"/>
    <x v="160"/>
    <n v="100007067"/>
    <n v="180.66666666666666"/>
    <x v="699"/>
    <x v="3"/>
    <x v="1"/>
  </r>
  <r>
    <n v="42064872"/>
    <x v="160"/>
    <n v="100009048"/>
    <n v="392.33333333333331"/>
    <x v="700"/>
    <x v="3"/>
    <x v="0"/>
  </r>
  <r>
    <n v="37810944"/>
    <x v="160"/>
    <n v="100009064"/>
    <n v="463.66666666666663"/>
    <x v="701"/>
    <x v="3"/>
    <x v="0"/>
  </r>
  <r>
    <n v="37812793"/>
    <x v="160"/>
    <n v="100007091"/>
    <n v="262.33333333333331"/>
    <x v="702"/>
    <x v="3"/>
    <x v="0"/>
  </r>
  <r>
    <n v="42218497"/>
    <x v="160"/>
    <n v="100017466"/>
    <n v="261.66666666666663"/>
    <x v="1"/>
    <x v="3"/>
    <x v="0"/>
  </r>
  <r>
    <n v="17054389"/>
    <x v="160"/>
    <n v="100003944"/>
    <n v="229.33333333333331"/>
    <x v="703"/>
    <x v="3"/>
    <x v="1"/>
  </r>
  <r>
    <n v="35677686"/>
    <x v="160"/>
    <n v="100009320"/>
    <n v="564.66666666666663"/>
    <x v="704"/>
    <x v="3"/>
    <x v="0"/>
  </r>
  <r>
    <n v="35677783"/>
    <x v="160"/>
    <n v="100009450"/>
    <n v="814.99999999999989"/>
    <x v="705"/>
    <x v="3"/>
    <x v="0"/>
  </r>
  <r>
    <n v="42414636"/>
    <x v="160"/>
    <n v="100001304"/>
    <n v="217.66666666666666"/>
    <x v="1"/>
    <x v="3"/>
    <x v="1"/>
  </r>
  <r>
    <n v="42256887"/>
    <x v="160"/>
    <n v="100017389"/>
    <n v="569.33333333333326"/>
    <x v="1"/>
    <x v="3"/>
    <x v="0"/>
  </r>
  <r>
    <n v="42286441"/>
    <x v="160"/>
    <n v="100002036"/>
    <n v="15"/>
    <x v="1"/>
    <x v="3"/>
    <x v="3"/>
  </r>
  <r>
    <n v="37838393"/>
    <x v="160"/>
    <n v="100002058"/>
    <n v="228.99999999999997"/>
    <x v="1"/>
    <x v="3"/>
    <x v="1"/>
  </r>
  <r>
    <n v="36080829"/>
    <x v="160"/>
    <n v="100003071"/>
    <n v="218.99999999999997"/>
    <x v="1"/>
    <x v="3"/>
    <x v="1"/>
  </r>
  <r>
    <n v="710058136"/>
    <x v="160"/>
    <n v="100002451"/>
    <n v="46.666666666666664"/>
    <x v="1"/>
    <x v="3"/>
    <x v="3"/>
  </r>
  <r>
    <n v="35677805"/>
    <x v="160"/>
    <n v="100009501"/>
    <n v="234.33333333333331"/>
    <x v="706"/>
    <x v="3"/>
    <x v="1"/>
  </r>
  <r>
    <n v="710055960"/>
    <x v="160"/>
    <n v="100002044"/>
    <n v="28.333333333333332"/>
    <x v="1"/>
    <x v="3"/>
    <x v="3"/>
  </r>
  <r>
    <n v="710058071"/>
    <x v="160"/>
    <n v="100002460"/>
    <n v="21"/>
    <x v="1"/>
    <x v="3"/>
    <x v="3"/>
  </r>
  <r>
    <n v="42019877"/>
    <x v="160"/>
    <n v="100004044"/>
    <n v="43.666666666666664"/>
    <x v="1"/>
    <x v="3"/>
    <x v="3"/>
  </r>
  <r>
    <n v="36126811"/>
    <x v="160"/>
    <n v="100004302"/>
    <n v="73.666666666666657"/>
    <x v="1"/>
    <x v="3"/>
    <x v="2"/>
  </r>
  <r>
    <n v="37866893"/>
    <x v="160"/>
    <n v="100006032"/>
    <n v="87.666666666666657"/>
    <x v="1"/>
    <x v="3"/>
    <x v="2"/>
  </r>
  <r>
    <n v="37865544"/>
    <x v="160"/>
    <n v="100006418"/>
    <n v="348.66666666666663"/>
    <x v="1"/>
    <x v="3"/>
    <x v="0"/>
  </r>
  <r>
    <n v="710056397"/>
    <x v="160"/>
    <n v="100006390"/>
    <n v="13.999999999999998"/>
    <x v="1"/>
    <x v="3"/>
    <x v="3"/>
  </r>
  <r>
    <n v="710056427"/>
    <x v="160"/>
    <n v="100004944"/>
    <n v="12.666666666666666"/>
    <x v="1"/>
    <x v="3"/>
    <x v="3"/>
  </r>
  <r>
    <n v="710056443"/>
    <x v="160"/>
    <n v="100005112"/>
    <n v="17.666666666666664"/>
    <x v="1"/>
    <x v="3"/>
    <x v="3"/>
  </r>
  <r>
    <n v="37860861"/>
    <x v="160"/>
    <n v="100006008"/>
    <n v="302"/>
    <x v="1"/>
    <x v="3"/>
    <x v="0"/>
  </r>
  <r>
    <n v="710156235"/>
    <x v="160"/>
    <n v="100005688"/>
    <n v="34.333333333333329"/>
    <x v="1"/>
    <x v="3"/>
    <x v="3"/>
  </r>
  <r>
    <n v="37861417"/>
    <x v="160"/>
    <n v="100006758"/>
    <n v="402.99999999999994"/>
    <x v="1"/>
    <x v="3"/>
    <x v="0"/>
  </r>
  <r>
    <n v="37865277"/>
    <x v="160"/>
    <n v="100006433"/>
    <n v="169.33333333333331"/>
    <x v="1"/>
    <x v="3"/>
    <x v="1"/>
  </r>
  <r>
    <n v="37856430"/>
    <x v="160"/>
    <n v="100006190"/>
    <n v="47.333333333333329"/>
    <x v="1"/>
    <x v="3"/>
    <x v="3"/>
  </r>
  <r>
    <n v="37864025"/>
    <x v="160"/>
    <n v="100006846"/>
    <n v="71.666666666666657"/>
    <x v="1"/>
    <x v="3"/>
    <x v="2"/>
  </r>
  <r>
    <n v="31826539"/>
    <x v="160"/>
    <n v="100005813"/>
    <n v="217"/>
    <x v="1"/>
    <x v="3"/>
    <x v="1"/>
  </r>
  <r>
    <n v="36103918"/>
    <x v="160"/>
    <n v="100005633"/>
    <n v="14.666666666666666"/>
    <x v="1"/>
    <x v="3"/>
    <x v="3"/>
  </r>
  <r>
    <n v="37812068"/>
    <x v="160"/>
    <n v="100007584"/>
    <n v="180"/>
    <x v="1"/>
    <x v="3"/>
    <x v="1"/>
  </r>
  <r>
    <n v="37810294"/>
    <x v="160"/>
    <n v="100008257"/>
    <n v="331"/>
    <x v="1"/>
    <x v="3"/>
    <x v="0"/>
  </r>
  <r>
    <n v="42214254"/>
    <x v="160"/>
    <n v="100008350"/>
    <n v="36"/>
    <x v="1"/>
    <x v="3"/>
    <x v="3"/>
  </r>
  <r>
    <n v="37813137"/>
    <x v="160"/>
    <n v="100007506"/>
    <n v="137.66666666666666"/>
    <x v="1"/>
    <x v="3"/>
    <x v="2"/>
  </r>
  <r>
    <n v="37810421"/>
    <x v="160"/>
    <n v="100007810"/>
    <n v="414.33333333333331"/>
    <x v="1"/>
    <x v="3"/>
    <x v="0"/>
  </r>
  <r>
    <n v="37813374"/>
    <x v="160"/>
    <n v="100008448"/>
    <n v="171"/>
    <x v="1"/>
    <x v="3"/>
    <x v="1"/>
  </r>
  <r>
    <n v="37813391"/>
    <x v="160"/>
    <n v="100008441"/>
    <n v="256.33333333333331"/>
    <x v="1"/>
    <x v="3"/>
    <x v="0"/>
  </r>
  <r>
    <n v="30233844"/>
    <x v="160"/>
    <n v="100007965"/>
    <n v="688.66666666666663"/>
    <x v="1"/>
    <x v="3"/>
    <x v="0"/>
  </r>
  <r>
    <n v="710059248"/>
    <x v="160"/>
    <n v="100008184"/>
    <n v="58.333333333333329"/>
    <x v="1"/>
    <x v="3"/>
    <x v="2"/>
  </r>
  <r>
    <n v="37903802"/>
    <x v="160"/>
    <n v="100007035"/>
    <n v="56"/>
    <x v="1"/>
    <x v="3"/>
    <x v="2"/>
  </r>
  <r>
    <n v="710059043"/>
    <x v="160"/>
    <n v="100010162"/>
    <n v="35.666666666666664"/>
    <x v="707"/>
    <x v="3"/>
    <x v="3"/>
  </r>
  <r>
    <n v="652687"/>
    <x v="160"/>
    <n v="100008044"/>
    <n v="358"/>
    <x v="1"/>
    <x v="3"/>
    <x v="0"/>
  </r>
  <r>
    <n v="710058802"/>
    <x v="160"/>
    <n v="100009978"/>
    <n v="11"/>
    <x v="1"/>
    <x v="3"/>
    <x v="3"/>
  </r>
  <r>
    <n v="42012678"/>
    <x v="160"/>
    <n v="100010239"/>
    <n v="12.999999999999998"/>
    <x v="1"/>
    <x v="3"/>
    <x v="3"/>
  </r>
  <r>
    <n v="710059108"/>
    <x v="160"/>
    <n v="100010176"/>
    <n v="8.3333333333333321"/>
    <x v="1"/>
    <x v="3"/>
    <x v="3"/>
  </r>
  <r>
    <n v="17060354"/>
    <x v="160"/>
    <n v="100011064"/>
    <n v="101.33333333333331"/>
    <x v="1"/>
    <x v="3"/>
    <x v="2"/>
  </r>
  <r>
    <n v="622605"/>
    <x v="160"/>
    <n v="100011193"/>
    <n v="357.33333333333331"/>
    <x v="1"/>
    <x v="3"/>
    <x v="0"/>
  </r>
  <r>
    <n v="30232481"/>
    <x v="160"/>
    <n v="100011019"/>
    <n v="181.33333333333331"/>
    <x v="1"/>
    <x v="3"/>
    <x v="1"/>
  </r>
  <r>
    <n v="37947923"/>
    <x v="160"/>
    <n v="100017499"/>
    <n v="143.33333333333331"/>
    <x v="1"/>
    <x v="3"/>
    <x v="2"/>
  </r>
  <r>
    <n v="37940040"/>
    <x v="160"/>
    <n v="100011911"/>
    <n v="4.6666666666666661"/>
    <x v="1"/>
    <x v="3"/>
    <x v="3"/>
  </r>
  <r>
    <n v="710062338"/>
    <x v="160"/>
    <n v="100012157"/>
    <n v="19.333333333333332"/>
    <x v="1"/>
    <x v="3"/>
    <x v="3"/>
  </r>
  <r>
    <n v="710062842"/>
    <x v="160"/>
    <n v="100013298"/>
    <n v="18.666666666666664"/>
    <x v="1"/>
    <x v="3"/>
    <x v="3"/>
  </r>
  <r>
    <n v="35534699"/>
    <x v="160"/>
    <n v="100013525"/>
    <n v="333.66666666666663"/>
    <x v="1"/>
    <x v="3"/>
    <x v="0"/>
  </r>
  <r>
    <n v="37872877"/>
    <x v="160"/>
    <n v="100013438"/>
    <n v="120.66666666666666"/>
    <x v="1"/>
    <x v="3"/>
    <x v="2"/>
  </r>
  <r>
    <n v="710063792"/>
    <x v="160"/>
    <n v="100013815"/>
    <n v="15"/>
    <x v="1"/>
    <x v="3"/>
    <x v="3"/>
  </r>
  <r>
    <n v="710064470"/>
    <x v="160"/>
    <n v="100011919"/>
    <n v="10.666666666666666"/>
    <x v="1"/>
    <x v="3"/>
    <x v="3"/>
  </r>
  <r>
    <n v="37876015"/>
    <x v="160"/>
    <n v="100012589"/>
    <n v="206"/>
    <x v="1"/>
    <x v="3"/>
    <x v="1"/>
  </r>
  <r>
    <n v="710059698"/>
    <x v="160"/>
    <n v="100015786"/>
    <n v="13.333333333333332"/>
    <x v="1"/>
    <x v="3"/>
    <x v="3"/>
  </r>
  <r>
    <n v="710170599"/>
    <x v="160"/>
    <n v="100015197"/>
    <n v="34.333333333333329"/>
    <x v="1"/>
    <x v="3"/>
    <x v="3"/>
  </r>
  <r>
    <n v="35546832"/>
    <x v="160"/>
    <n v="100014938"/>
    <n v="275"/>
    <x v="1"/>
    <x v="3"/>
    <x v="0"/>
  </r>
  <r>
    <n v="37878191"/>
    <x v="160"/>
    <n v="100013232"/>
    <n v="65"/>
    <x v="1"/>
    <x v="3"/>
    <x v="2"/>
  </r>
  <r>
    <n v="37795988"/>
    <x v="160"/>
    <n v="100013019"/>
    <n v="77.333333333333329"/>
    <x v="1"/>
    <x v="3"/>
    <x v="2"/>
  </r>
  <r>
    <n v="37831453"/>
    <x v="160"/>
    <n v="100011100"/>
    <n v="341"/>
    <x v="708"/>
    <x v="3"/>
    <x v="0"/>
  </r>
  <r>
    <n v="37831461"/>
    <x v="160"/>
    <n v="100011108"/>
    <n v="248.33333333333331"/>
    <x v="709"/>
    <x v="3"/>
    <x v="1"/>
  </r>
  <r>
    <n v="37831321"/>
    <x v="160"/>
    <n v="100009889"/>
    <n v="174"/>
    <x v="710"/>
    <x v="3"/>
    <x v="1"/>
  </r>
  <r>
    <n v="31897673"/>
    <x v="160"/>
    <n v="100010686"/>
    <n v="3.333333333333333"/>
    <x v="1"/>
    <x v="3"/>
    <x v="3"/>
  </r>
  <r>
    <n v="37792059"/>
    <x v="160"/>
    <n v="100011954"/>
    <n v="109"/>
    <x v="711"/>
    <x v="3"/>
    <x v="2"/>
  </r>
  <r>
    <n v="17068207"/>
    <x v="160"/>
    <n v="100012416"/>
    <n v="761"/>
    <x v="712"/>
    <x v="3"/>
    <x v="0"/>
  </r>
  <r>
    <n v="36159034"/>
    <x v="160"/>
    <n v="100012977"/>
    <n v="694"/>
    <x v="713"/>
    <x v="3"/>
    <x v="0"/>
  </r>
  <r>
    <n v="37876856"/>
    <x v="160"/>
    <n v="100013273"/>
    <n v="187.33333333333331"/>
    <x v="714"/>
    <x v="3"/>
    <x v="1"/>
  </r>
  <r>
    <n v="37872907"/>
    <x v="160"/>
    <n v="100013486"/>
    <n v="168.33333333333331"/>
    <x v="715"/>
    <x v="3"/>
    <x v="1"/>
  </r>
  <r>
    <n v="37873865"/>
    <x v="160"/>
    <n v="100012273"/>
    <n v="36"/>
    <x v="716"/>
    <x v="3"/>
    <x v="3"/>
  </r>
  <r>
    <n v="42088917"/>
    <x v="160"/>
    <n v="100013532"/>
    <n v="307"/>
    <x v="717"/>
    <x v="3"/>
    <x v="0"/>
  </r>
  <r>
    <n v="710061480"/>
    <x v="160"/>
    <n v="100015174"/>
    <n v="13.333333333333332"/>
    <x v="718"/>
    <x v="3"/>
    <x v="3"/>
  </r>
  <r>
    <n v="710061560"/>
    <x v="160"/>
    <n v="100015274"/>
    <n v="28.333333333333329"/>
    <x v="719"/>
    <x v="3"/>
    <x v="3"/>
  </r>
  <r>
    <n v="710062931"/>
    <x v="160"/>
    <n v="100015730"/>
    <n v="2.6666666666666665"/>
    <x v="1"/>
    <x v="3"/>
    <x v="3"/>
  </r>
  <r>
    <n v="36071145"/>
    <x v="161"/>
    <n v="100001403"/>
    <n v="868.66666666666663"/>
    <x v="720"/>
    <x v="3"/>
    <x v="0"/>
  </r>
  <r>
    <n v="710055358"/>
    <x v="161"/>
    <n v="100001020"/>
    <n v="66.333333333333329"/>
    <x v="721"/>
    <x v="3"/>
    <x v="2"/>
  </r>
  <r>
    <n v="36062219"/>
    <x v="161"/>
    <n v="100001217"/>
    <n v="369"/>
    <x v="722"/>
    <x v="3"/>
    <x v="0"/>
  </r>
  <r>
    <n v="36060976"/>
    <x v="161"/>
    <n v="100000671"/>
    <n v="446"/>
    <x v="723"/>
    <x v="3"/>
    <x v="0"/>
  </r>
  <r>
    <n v="30852056"/>
    <x v="161"/>
    <n v="100017376"/>
    <n v="476.66666666666663"/>
    <x v="1"/>
    <x v="3"/>
    <x v="0"/>
  </r>
  <r>
    <n v="36094099"/>
    <x v="161"/>
    <n v="100001735"/>
    <n v="94.666666666666657"/>
    <x v="724"/>
    <x v="3"/>
    <x v="2"/>
  </r>
  <r>
    <n v="710055714"/>
    <x v="161"/>
    <n v="100001774"/>
    <n v="27"/>
    <x v="725"/>
    <x v="3"/>
    <x v="3"/>
  </r>
  <r>
    <n v="42404771"/>
    <x v="161"/>
    <n v="100017247"/>
    <n v="68.666666666666657"/>
    <x v="726"/>
    <x v="3"/>
    <x v="2"/>
  </r>
  <r>
    <n v="36094129"/>
    <x v="161"/>
    <n v="100001895"/>
    <n v="172"/>
    <x v="727"/>
    <x v="3"/>
    <x v="1"/>
  </r>
  <r>
    <n v="36081027"/>
    <x v="161"/>
    <n v="100001912"/>
    <n v="158"/>
    <x v="728"/>
    <x v="3"/>
    <x v="1"/>
  </r>
  <r>
    <n v="37836722"/>
    <x v="161"/>
    <n v="100001931"/>
    <n v="141"/>
    <x v="729"/>
    <x v="3"/>
    <x v="2"/>
  </r>
  <r>
    <n v="37837036"/>
    <x v="161"/>
    <n v="100002491"/>
    <n v="162.33333333333331"/>
    <x v="730"/>
    <x v="3"/>
    <x v="1"/>
  </r>
  <r>
    <n v="37836781"/>
    <x v="161"/>
    <n v="100002360"/>
    <n v="240.99999999999997"/>
    <x v="731"/>
    <x v="3"/>
    <x v="1"/>
  </r>
  <r>
    <n v="36080331"/>
    <x v="161"/>
    <n v="100002373"/>
    <n v="682.33333333333326"/>
    <x v="732"/>
    <x v="3"/>
    <x v="0"/>
  </r>
  <r>
    <n v="36080322"/>
    <x v="161"/>
    <n v="100002456"/>
    <n v="381.66666666666663"/>
    <x v="733"/>
    <x v="3"/>
    <x v="0"/>
  </r>
  <r>
    <n v="710055781"/>
    <x v="161"/>
    <n v="100001693"/>
    <n v="19.666666666666664"/>
    <x v="734"/>
    <x v="3"/>
    <x v="3"/>
  </r>
  <r>
    <n v="34003304"/>
    <x v="161"/>
    <n v="100002072"/>
    <n v="201"/>
    <x v="735"/>
    <x v="3"/>
    <x v="1"/>
  </r>
  <r>
    <n v="36128392"/>
    <x v="161"/>
    <n v="100003375"/>
    <n v="149.33333333333331"/>
    <x v="736"/>
    <x v="3"/>
    <x v="2"/>
  </r>
  <r>
    <n v="31202641"/>
    <x v="161"/>
    <n v="100003380"/>
    <n v="116.66666666666666"/>
    <x v="737"/>
    <x v="3"/>
    <x v="2"/>
  </r>
  <r>
    <n v="36128490"/>
    <x v="161"/>
    <n v="100003400"/>
    <n v="130.33333333333331"/>
    <x v="738"/>
    <x v="3"/>
    <x v="2"/>
  </r>
  <r>
    <n v="36125695"/>
    <x v="161"/>
    <n v="100003866"/>
    <n v="191.66666666666666"/>
    <x v="739"/>
    <x v="3"/>
    <x v="1"/>
  </r>
  <r>
    <n v="36125971"/>
    <x v="161"/>
    <n v="100004647"/>
    <n v="255.66666666666666"/>
    <x v="740"/>
    <x v="3"/>
    <x v="0"/>
  </r>
  <r>
    <n v="36125458"/>
    <x v="161"/>
    <n v="100003631"/>
    <n v="383"/>
    <x v="741"/>
    <x v="3"/>
    <x v="0"/>
  </r>
  <r>
    <n v="36129879"/>
    <x v="161"/>
    <n v="100003545"/>
    <n v="26.999999999999996"/>
    <x v="742"/>
    <x v="3"/>
    <x v="3"/>
  </r>
  <r>
    <n v="31202349"/>
    <x v="161"/>
    <n v="100003981"/>
    <n v="600.33333333333326"/>
    <x v="743"/>
    <x v="3"/>
    <x v="0"/>
  </r>
  <r>
    <n v="42285755"/>
    <x v="161"/>
    <n v="100003870"/>
    <n v="172.33333333333331"/>
    <x v="744"/>
    <x v="3"/>
    <x v="1"/>
  </r>
  <r>
    <n v="31202471"/>
    <x v="161"/>
    <n v="100004377"/>
    <n v="193.66666666666663"/>
    <x v="745"/>
    <x v="3"/>
    <x v="1"/>
  </r>
  <r>
    <n v="36124681"/>
    <x v="161"/>
    <n v="100003504"/>
    <n v="382.33333333333331"/>
    <x v="746"/>
    <x v="3"/>
    <x v="0"/>
  </r>
  <r>
    <n v="31202420"/>
    <x v="161"/>
    <n v="100004400"/>
    <n v="631.66666666666663"/>
    <x v="747"/>
    <x v="3"/>
    <x v="0"/>
  </r>
  <r>
    <n v="36129798"/>
    <x v="161"/>
    <n v="100004017"/>
    <n v="162"/>
    <x v="748"/>
    <x v="3"/>
    <x v="1"/>
  </r>
  <r>
    <n v="42276675"/>
    <x v="161"/>
    <n v="100004437"/>
    <n v="27"/>
    <x v="749"/>
    <x v="3"/>
    <x v="3"/>
  </r>
  <r>
    <n v="31202411"/>
    <x v="161"/>
    <n v="100004440"/>
    <n v="151.66666666666666"/>
    <x v="750"/>
    <x v="3"/>
    <x v="1"/>
  </r>
  <r>
    <n v="36126942"/>
    <x v="161"/>
    <n v="100004218"/>
    <n v="487"/>
    <x v="751"/>
    <x v="3"/>
    <x v="0"/>
  </r>
  <r>
    <n v="31201628"/>
    <x v="161"/>
    <n v="100004024"/>
    <n v="409"/>
    <x v="752"/>
    <x v="3"/>
    <x v="0"/>
  </r>
  <r>
    <n v="36126691"/>
    <x v="161"/>
    <n v="100004061"/>
    <n v="199"/>
    <x v="753"/>
    <x v="3"/>
    <x v="1"/>
  </r>
  <r>
    <n v="36126748"/>
    <x v="161"/>
    <n v="100004126"/>
    <n v="195.33333333333331"/>
    <x v="754"/>
    <x v="3"/>
    <x v="1"/>
  </r>
  <r>
    <n v="36128406"/>
    <x v="161"/>
    <n v="100003314"/>
    <n v="401.33333333333326"/>
    <x v="755"/>
    <x v="3"/>
    <x v="0"/>
  </r>
  <r>
    <n v="710057520"/>
    <x v="161"/>
    <n v="100003773"/>
    <n v="12.666666666666666"/>
    <x v="756"/>
    <x v="3"/>
    <x v="3"/>
  </r>
  <r>
    <n v="37865048"/>
    <x v="161"/>
    <n v="100006203"/>
    <n v="173.33333333333331"/>
    <x v="757"/>
    <x v="3"/>
    <x v="1"/>
  </r>
  <r>
    <n v="710271891"/>
    <x v="161"/>
    <n v="100018525"/>
    <n v="33.666666666666664"/>
    <x v="758"/>
    <x v="3"/>
    <x v="3"/>
  </r>
  <r>
    <n v="37861123"/>
    <x v="161"/>
    <n v="100005185"/>
    <n v="357.33333333333331"/>
    <x v="759"/>
    <x v="3"/>
    <x v="0"/>
  </r>
  <r>
    <n v="37864513"/>
    <x v="161"/>
    <n v="100006174"/>
    <n v="165.66666666666666"/>
    <x v="760"/>
    <x v="3"/>
    <x v="1"/>
  </r>
  <r>
    <n v="37864599"/>
    <x v="161"/>
    <n v="100006604"/>
    <n v="113"/>
    <x v="761"/>
    <x v="3"/>
    <x v="2"/>
  </r>
  <r>
    <n v="37863878"/>
    <x v="161"/>
    <n v="100004978"/>
    <n v="214.66666666666666"/>
    <x v="762"/>
    <x v="3"/>
    <x v="1"/>
  </r>
  <r>
    <n v="37864106"/>
    <x v="161"/>
    <n v="100006428"/>
    <n v="194.66666666666666"/>
    <x v="763"/>
    <x v="3"/>
    <x v="1"/>
  </r>
  <r>
    <n v="37861395"/>
    <x v="161"/>
    <n v="100006751"/>
    <n v="600"/>
    <x v="764"/>
    <x v="3"/>
    <x v="0"/>
  </r>
  <r>
    <n v="37863673"/>
    <x v="161"/>
    <n v="100006451"/>
    <n v="248"/>
    <x v="765"/>
    <x v="3"/>
    <x v="1"/>
  </r>
  <r>
    <n v="37860607"/>
    <x v="161"/>
    <n v="100005121"/>
    <n v="142.33333333333331"/>
    <x v="766"/>
    <x v="3"/>
    <x v="2"/>
  </r>
  <r>
    <n v="37860747"/>
    <x v="161"/>
    <n v="100005220"/>
    <n v="208.66666666666666"/>
    <x v="767"/>
    <x v="3"/>
    <x v="1"/>
  </r>
  <r>
    <n v="31825702"/>
    <x v="161"/>
    <n v="100006835"/>
    <n v="179.33333333333331"/>
    <x v="768"/>
    <x v="3"/>
    <x v="1"/>
  </r>
  <r>
    <n v="17055351"/>
    <x v="161"/>
    <n v="100017430"/>
    <n v="349.66666666666663"/>
    <x v="1"/>
    <x v="3"/>
    <x v="0"/>
  </r>
  <r>
    <n v="31824986"/>
    <x v="161"/>
    <n v="100017429"/>
    <n v="90"/>
    <x v="1"/>
    <x v="3"/>
    <x v="2"/>
  </r>
  <r>
    <n v="37812475"/>
    <x v="161"/>
    <n v="100007135"/>
    <n v="273.66666666666663"/>
    <x v="769"/>
    <x v="3"/>
    <x v="0"/>
  </r>
  <r>
    <n v="42216095"/>
    <x v="161"/>
    <n v="100007168"/>
    <n v="48.333333333333329"/>
    <x v="770"/>
    <x v="3"/>
    <x v="3"/>
  </r>
  <r>
    <n v="37812815"/>
    <x v="161"/>
    <n v="100007219"/>
    <n v="43.333333333333329"/>
    <x v="771"/>
    <x v="3"/>
    <x v="3"/>
  </r>
  <r>
    <n v="37812165"/>
    <x v="161"/>
    <n v="100007353"/>
    <n v="239.33333333333331"/>
    <x v="772"/>
    <x v="3"/>
    <x v="1"/>
  </r>
  <r>
    <n v="37810677"/>
    <x v="161"/>
    <n v="100007358"/>
    <n v="163.66666666666666"/>
    <x v="773"/>
    <x v="3"/>
    <x v="1"/>
  </r>
  <r>
    <n v="37810111"/>
    <x v="161"/>
    <n v="100008731"/>
    <n v="372.66666666666663"/>
    <x v="774"/>
    <x v="3"/>
    <x v="0"/>
  </r>
  <r>
    <n v="37812076"/>
    <x v="161"/>
    <n v="100008338"/>
    <n v="246.66666666666663"/>
    <x v="775"/>
    <x v="3"/>
    <x v="1"/>
  </r>
  <r>
    <n v="37810235"/>
    <x v="161"/>
    <n v="100008769"/>
    <n v="531.33333333333326"/>
    <x v="776"/>
    <x v="3"/>
    <x v="0"/>
  </r>
  <r>
    <n v="37812831"/>
    <x v="161"/>
    <n v="100008414"/>
    <n v="144"/>
    <x v="777"/>
    <x v="3"/>
    <x v="2"/>
  </r>
  <r>
    <n v="37813579"/>
    <x v="161"/>
    <n v="100008423"/>
    <n v="240.66666666666666"/>
    <x v="778"/>
    <x v="3"/>
    <x v="1"/>
  </r>
  <r>
    <n v="37810481"/>
    <x v="161"/>
    <n v="100007718"/>
    <n v="179.33333333333331"/>
    <x v="779"/>
    <x v="3"/>
    <x v="1"/>
  </r>
  <r>
    <n v="710058730"/>
    <x v="161"/>
    <n v="100008602"/>
    <n v="40.666666666666664"/>
    <x v="780"/>
    <x v="3"/>
    <x v="3"/>
  </r>
  <r>
    <n v="51278235"/>
    <x v="161"/>
    <n v="100007872"/>
    <n v="275.66666666666663"/>
    <x v="1"/>
    <x v="3"/>
    <x v="0"/>
  </r>
  <r>
    <n v="624128"/>
    <x v="161"/>
    <n v="100009180"/>
    <n v="603.66666666666663"/>
    <x v="781"/>
    <x v="3"/>
    <x v="0"/>
  </r>
  <r>
    <n v="37811789"/>
    <x v="161"/>
    <n v="100009083"/>
    <n v="146"/>
    <x v="782"/>
    <x v="3"/>
    <x v="2"/>
  </r>
  <r>
    <n v="37812882"/>
    <x v="161"/>
    <n v="100009099"/>
    <n v="206.33333333333331"/>
    <x v="783"/>
    <x v="3"/>
    <x v="1"/>
  </r>
  <r>
    <n v="37812670"/>
    <x v="161"/>
    <n v="100008854"/>
    <n v="187"/>
    <x v="784"/>
    <x v="3"/>
    <x v="1"/>
  </r>
  <r>
    <n v="37812700"/>
    <x v="161"/>
    <n v="100008871"/>
    <n v="210"/>
    <x v="785"/>
    <x v="3"/>
    <x v="1"/>
  </r>
  <r>
    <n v="37811118"/>
    <x v="161"/>
    <n v="100008876"/>
    <n v="213.33333333333331"/>
    <x v="786"/>
    <x v="3"/>
    <x v="1"/>
  </r>
  <r>
    <n v="37809831"/>
    <x v="161"/>
    <n v="100007050"/>
    <n v="180"/>
    <x v="787"/>
    <x v="3"/>
    <x v="1"/>
  </r>
  <r>
    <n v="37810928"/>
    <x v="161"/>
    <n v="100008997"/>
    <n v="266.66666666666663"/>
    <x v="788"/>
    <x v="3"/>
    <x v="0"/>
  </r>
  <r>
    <n v="37813021"/>
    <x v="161"/>
    <n v="100009056"/>
    <n v="162.33333333333331"/>
    <x v="789"/>
    <x v="3"/>
    <x v="1"/>
  </r>
  <r>
    <n v="35677830"/>
    <x v="161"/>
    <n v="100009526"/>
    <n v="140.33333333333331"/>
    <x v="790"/>
    <x v="3"/>
    <x v="2"/>
  </r>
  <r>
    <n v="31811493"/>
    <x v="161"/>
    <n v="100001045"/>
    <n v="710.33333333333326"/>
    <x v="1"/>
    <x v="3"/>
    <x v="0"/>
  </r>
  <r>
    <n v="36081094"/>
    <x v="161"/>
    <n v="100001689"/>
    <n v="73.333333333333329"/>
    <x v="1"/>
    <x v="3"/>
    <x v="2"/>
  </r>
  <r>
    <n v="710055650"/>
    <x v="161"/>
    <n v="100001726"/>
    <n v="30.666666666666664"/>
    <x v="1"/>
    <x v="3"/>
    <x v="3"/>
  </r>
  <r>
    <n v="710056036"/>
    <x v="161"/>
    <n v="100002031"/>
    <n v="40"/>
    <x v="1"/>
    <x v="3"/>
    <x v="3"/>
  </r>
  <r>
    <n v="710056168"/>
    <x v="161"/>
    <n v="100002148"/>
    <n v="23.666666666666664"/>
    <x v="1"/>
    <x v="3"/>
    <x v="3"/>
  </r>
  <r>
    <n v="710057180"/>
    <x v="161"/>
    <n v="100002694"/>
    <n v="50"/>
    <x v="1"/>
    <x v="3"/>
    <x v="3"/>
  </r>
  <r>
    <n v="710057318"/>
    <x v="161"/>
    <n v="100002616"/>
    <n v="34.333333333333329"/>
    <x v="1"/>
    <x v="3"/>
    <x v="3"/>
  </r>
  <r>
    <n v="37836773"/>
    <x v="161"/>
    <n v="100002315"/>
    <n v="153.33333333333331"/>
    <x v="1"/>
    <x v="3"/>
    <x v="1"/>
  </r>
  <r>
    <n v="31870431"/>
    <x v="161"/>
    <n v="100004605"/>
    <n v="477"/>
    <x v="1"/>
    <x v="3"/>
    <x v="0"/>
  </r>
  <r>
    <n v="36126551"/>
    <x v="161"/>
    <n v="100004656"/>
    <n v="742"/>
    <x v="1"/>
    <x v="3"/>
    <x v="0"/>
  </r>
  <r>
    <n v="36125911"/>
    <x v="161"/>
    <n v="100004465"/>
    <n v="207.99999999999997"/>
    <x v="1"/>
    <x v="3"/>
    <x v="1"/>
  </r>
  <r>
    <n v="37914707"/>
    <x v="161"/>
    <n v="100003448"/>
    <n v="36.333333333333329"/>
    <x v="1"/>
    <x v="3"/>
    <x v="3"/>
  </r>
  <r>
    <n v="36126667"/>
    <x v="161"/>
    <n v="100004041"/>
    <n v="42.333333333333329"/>
    <x v="1"/>
    <x v="3"/>
    <x v="3"/>
  </r>
  <r>
    <n v="37865307"/>
    <x v="161"/>
    <n v="100005840"/>
    <n v="515.33333333333326"/>
    <x v="1"/>
    <x v="3"/>
    <x v="0"/>
  </r>
  <r>
    <n v="37865561"/>
    <x v="161"/>
    <n v="100005284"/>
    <n v="105.66666666666666"/>
    <x v="1"/>
    <x v="3"/>
    <x v="2"/>
  </r>
  <r>
    <n v="37865447"/>
    <x v="161"/>
    <n v="100005893"/>
    <n v="206.33333333333331"/>
    <x v="1"/>
    <x v="3"/>
    <x v="1"/>
  </r>
  <r>
    <n v="37863649"/>
    <x v="161"/>
    <n v="100005670"/>
    <n v="411.66666666666663"/>
    <x v="1"/>
    <x v="3"/>
    <x v="0"/>
  </r>
  <r>
    <n v="710178263"/>
    <x v="161"/>
    <n v="100005440"/>
    <n v="10.333333333333332"/>
    <x v="1"/>
    <x v="3"/>
    <x v="3"/>
  </r>
  <r>
    <n v="710056583"/>
    <x v="161"/>
    <n v="100006132"/>
    <n v="18.333333333333332"/>
    <x v="1"/>
    <x v="3"/>
    <x v="3"/>
  </r>
  <r>
    <n v="710056060"/>
    <x v="161"/>
    <n v="100005453"/>
    <n v="11.666666666666664"/>
    <x v="1"/>
    <x v="3"/>
    <x v="3"/>
  </r>
  <r>
    <n v="37861409"/>
    <x v="161"/>
    <n v="100006773"/>
    <n v="174"/>
    <x v="1"/>
    <x v="3"/>
    <x v="1"/>
  </r>
  <r>
    <n v="710094319"/>
    <x v="161"/>
    <n v="100005985"/>
    <n v="27.333333333333329"/>
    <x v="1"/>
    <x v="3"/>
    <x v="3"/>
  </r>
  <r>
    <n v="37865102"/>
    <x v="161"/>
    <n v="100006622"/>
    <n v="158.33333333333331"/>
    <x v="1"/>
    <x v="3"/>
    <x v="1"/>
  </r>
  <r>
    <n v="710060238"/>
    <x v="161"/>
    <n v="100011161"/>
    <n v="55"/>
    <x v="791"/>
    <x v="3"/>
    <x v="2"/>
  </r>
  <r>
    <n v="31825435"/>
    <x v="161"/>
    <n v="100006468"/>
    <n v="102.33333333333331"/>
    <x v="1"/>
    <x v="3"/>
    <x v="2"/>
  </r>
  <r>
    <n v="37900960"/>
    <x v="161"/>
    <n v="100007125"/>
    <n v="69"/>
    <x v="1"/>
    <x v="3"/>
    <x v="2"/>
  </r>
  <r>
    <n v="42220939"/>
    <x v="161"/>
    <n v="100007618"/>
    <n v="114.33333333333333"/>
    <x v="1"/>
    <x v="3"/>
    <x v="2"/>
  </r>
  <r>
    <n v="37813102"/>
    <x v="161"/>
    <n v="100008314"/>
    <n v="140"/>
    <x v="1"/>
    <x v="3"/>
    <x v="2"/>
  </r>
  <r>
    <n v="37810413"/>
    <x v="161"/>
    <n v="100007819"/>
    <n v="197.33333333333331"/>
    <x v="1"/>
    <x v="3"/>
    <x v="1"/>
  </r>
  <r>
    <n v="37812106"/>
    <x v="161"/>
    <n v="100007911"/>
    <n v="202.66666666666666"/>
    <x v="1"/>
    <x v="3"/>
    <x v="1"/>
  </r>
  <r>
    <n v="50613138"/>
    <x v="161"/>
    <n v="100008651"/>
    <n v="23.666666666666664"/>
    <x v="1"/>
    <x v="3"/>
    <x v="3"/>
  </r>
  <r>
    <n v="37813196"/>
    <x v="161"/>
    <n v="100008932"/>
    <n v="154"/>
    <x v="1"/>
    <x v="3"/>
    <x v="1"/>
  </r>
  <r>
    <n v="37813439"/>
    <x v="161"/>
    <n v="100007063"/>
    <n v="44.333333333333329"/>
    <x v="1"/>
    <x v="3"/>
    <x v="3"/>
  </r>
  <r>
    <n v="37833472"/>
    <x v="161"/>
    <n v="100010822"/>
    <n v="216.66666666666666"/>
    <x v="792"/>
    <x v="3"/>
    <x v="1"/>
  </r>
  <r>
    <n v="37813030"/>
    <x v="161"/>
    <n v="100009003"/>
    <n v="260"/>
    <x v="1"/>
    <x v="3"/>
    <x v="0"/>
  </r>
  <r>
    <n v="37809733"/>
    <x v="161"/>
    <n v="100007071"/>
    <n v="131.66666666666666"/>
    <x v="1"/>
    <x v="3"/>
    <x v="2"/>
  </r>
  <r>
    <n v="37904299"/>
    <x v="161"/>
    <n v="100009114"/>
    <n v="389.33333333333331"/>
    <x v="1"/>
    <x v="3"/>
    <x v="0"/>
  </r>
  <r>
    <n v="42192609"/>
    <x v="161"/>
    <n v="100009536"/>
    <n v="35.333333333333329"/>
    <x v="1"/>
    <x v="3"/>
    <x v="3"/>
  </r>
  <r>
    <n v="710058780"/>
    <x v="161"/>
    <n v="100010184"/>
    <n v="14"/>
    <x v="1"/>
    <x v="3"/>
    <x v="3"/>
  </r>
  <r>
    <n v="710058900"/>
    <x v="161"/>
    <n v="100009872"/>
    <n v="12"/>
    <x v="1"/>
    <x v="3"/>
    <x v="3"/>
  </r>
  <r>
    <n v="710060084"/>
    <x v="161"/>
    <n v="100010739"/>
    <n v="12.666666666666666"/>
    <x v="1"/>
    <x v="3"/>
    <x v="3"/>
  </r>
  <r>
    <n v="37888552"/>
    <x v="161"/>
    <n v="100010999"/>
    <n v="76.333333333333329"/>
    <x v="1"/>
    <x v="3"/>
    <x v="2"/>
  </r>
  <r>
    <n v="710060157"/>
    <x v="161"/>
    <n v="100009907"/>
    <n v="23.333333333333329"/>
    <x v="1"/>
    <x v="3"/>
    <x v="3"/>
  </r>
  <r>
    <n v="31825281"/>
    <x v="161"/>
    <n v="100006027"/>
    <n v="45.333333333333329"/>
    <x v="1"/>
    <x v="3"/>
    <x v="3"/>
  </r>
  <r>
    <n v="31897797"/>
    <x v="161"/>
    <n v="100010716"/>
    <n v="5.333333333333333"/>
    <x v="1"/>
    <x v="3"/>
    <x v="3"/>
  </r>
  <r>
    <n v="42002931"/>
    <x v="161"/>
    <n v="100009409"/>
    <n v="356.66666666666663"/>
    <x v="1"/>
    <x v="3"/>
    <x v="0"/>
  </r>
  <r>
    <n v="37896083"/>
    <x v="161"/>
    <n v="100009356"/>
    <n v="198.33333333333331"/>
    <x v="1"/>
    <x v="3"/>
    <x v="1"/>
  </r>
  <r>
    <n v="37873946"/>
    <x v="161"/>
    <n v="100011553"/>
    <n v="13.333333333333332"/>
    <x v="1"/>
    <x v="3"/>
    <x v="3"/>
  </r>
  <r>
    <n v="710060645"/>
    <x v="161"/>
    <n v="100013716"/>
    <n v="18.333333333333332"/>
    <x v="1"/>
    <x v="3"/>
    <x v="3"/>
  </r>
  <r>
    <n v="710148471"/>
    <x v="161"/>
    <n v="100013726"/>
    <n v="12.333333333333332"/>
    <x v="1"/>
    <x v="3"/>
    <x v="3"/>
  </r>
  <r>
    <n v="37873652"/>
    <x v="161"/>
    <n v="100013316"/>
    <n v="13"/>
    <x v="1"/>
    <x v="3"/>
    <x v="3"/>
  </r>
  <r>
    <n v="17068215"/>
    <x v="161"/>
    <n v="100012467"/>
    <n v="440.33333333333331"/>
    <x v="1"/>
    <x v="3"/>
    <x v="0"/>
  </r>
  <r>
    <n v="710263465"/>
    <x v="161"/>
    <n v="100017608"/>
    <n v="19.333333333333332"/>
    <x v="1"/>
    <x v="3"/>
    <x v="3"/>
  </r>
  <r>
    <n v="710062362"/>
    <x v="161"/>
    <n v="100013112"/>
    <n v="36"/>
    <x v="1"/>
    <x v="3"/>
    <x v="3"/>
  </r>
  <r>
    <n v="710062761"/>
    <x v="161"/>
    <n v="100013016"/>
    <n v="24"/>
    <x v="1"/>
    <x v="3"/>
    <x v="3"/>
  </r>
  <r>
    <n v="37947800"/>
    <x v="161"/>
    <n v="100013104"/>
    <n v="55"/>
    <x v="1"/>
    <x v="3"/>
    <x v="2"/>
  </r>
  <r>
    <n v="37888544"/>
    <x v="161"/>
    <n v="100010981"/>
    <n v="136"/>
    <x v="793"/>
    <x v="3"/>
    <x v="2"/>
  </r>
  <r>
    <n v="35534648"/>
    <x v="161"/>
    <n v="100013573"/>
    <n v="114.99999999999999"/>
    <x v="1"/>
    <x v="3"/>
    <x v="2"/>
  </r>
  <r>
    <n v="710064373"/>
    <x v="161"/>
    <n v="100013923"/>
    <n v="17.666666666666664"/>
    <x v="1"/>
    <x v="3"/>
    <x v="3"/>
  </r>
  <r>
    <n v="42227496"/>
    <x v="161"/>
    <n v="100017501"/>
    <n v="262"/>
    <x v="1"/>
    <x v="3"/>
    <x v="0"/>
  </r>
  <r>
    <n v="35564296"/>
    <x v="161"/>
    <n v="100015184"/>
    <n v="21.333333333333332"/>
    <x v="1"/>
    <x v="3"/>
    <x v="3"/>
  </r>
  <r>
    <n v="42098726"/>
    <x v="161"/>
    <n v="100015460"/>
    <n v="29"/>
    <x v="1"/>
    <x v="3"/>
    <x v="3"/>
  </r>
  <r>
    <n v="31942032"/>
    <x v="161"/>
    <n v="100015598"/>
    <n v="159.66666666666666"/>
    <x v="1"/>
    <x v="3"/>
    <x v="1"/>
  </r>
  <r>
    <n v="31942199"/>
    <x v="161"/>
    <n v="100015026"/>
    <n v="209"/>
    <x v="1"/>
    <x v="3"/>
    <x v="1"/>
  </r>
  <r>
    <n v="42104955"/>
    <x v="161"/>
    <n v="100014662"/>
    <n v="175.66666666666666"/>
    <x v="1"/>
    <x v="3"/>
    <x v="1"/>
  </r>
  <r>
    <n v="710060777"/>
    <x v="161"/>
    <n v="100011672"/>
    <n v="4"/>
    <x v="1"/>
    <x v="3"/>
    <x v="3"/>
  </r>
  <r>
    <n v="37943642"/>
    <x v="161"/>
    <n v="100011676"/>
    <n v="33"/>
    <x v="794"/>
    <x v="3"/>
    <x v="3"/>
  </r>
  <r>
    <n v="710062125"/>
    <x v="161"/>
    <n v="100012372"/>
    <n v="74.666666666666657"/>
    <x v="795"/>
    <x v="3"/>
    <x v="2"/>
  </r>
  <r>
    <n v="37877186"/>
    <x v="161"/>
    <n v="100012776"/>
    <n v="399.99999999999994"/>
    <x v="796"/>
    <x v="3"/>
    <x v="0"/>
  </r>
  <r>
    <n v="37877216"/>
    <x v="161"/>
    <n v="100012899"/>
    <n v="494"/>
    <x v="797"/>
    <x v="3"/>
    <x v="0"/>
  </r>
  <r>
    <n v="710271123"/>
    <x v="161"/>
    <n v="100018437"/>
    <n v="17.666666666666664"/>
    <x v="798"/>
    <x v="3"/>
    <x v="3"/>
  </r>
  <r>
    <n v="37876872"/>
    <x v="161"/>
    <n v="100013066"/>
    <n v="106.33333333333333"/>
    <x v="799"/>
    <x v="3"/>
    <x v="2"/>
  </r>
  <r>
    <n v="710064446"/>
    <x v="161"/>
    <n v="100013947"/>
    <n v="36"/>
    <x v="800"/>
    <x v="3"/>
    <x v="3"/>
  </r>
  <r>
    <n v="37910493"/>
    <x v="161"/>
    <n v="100008620"/>
    <n v="43.333333333333329"/>
    <x v="801"/>
    <x v="3"/>
    <x v="3"/>
  </r>
  <r>
    <n v="37813421"/>
    <x v="161"/>
    <n v="100008339"/>
    <n v="292.33333333333331"/>
    <x v="802"/>
    <x v="3"/>
    <x v="0"/>
  </r>
  <r>
    <n v="37975650"/>
    <x v="161"/>
    <n v="100017450"/>
    <n v="318"/>
    <x v="1"/>
    <x v="3"/>
    <x v="0"/>
  </r>
  <r>
    <n v="42083150"/>
    <x v="161"/>
    <n v="100013678"/>
    <n v="193.33333333333331"/>
    <x v="803"/>
    <x v="3"/>
    <x v="1"/>
  </r>
  <r>
    <n v="710061544"/>
    <x v="161"/>
    <n v="100015242"/>
    <n v="31.333333333333332"/>
    <x v="804"/>
    <x v="3"/>
    <x v="3"/>
  </r>
  <r>
    <n v="710063016"/>
    <x v="161"/>
    <n v="100015800"/>
    <n v="27.333333333333332"/>
    <x v="805"/>
    <x v="3"/>
    <x v="3"/>
  </r>
  <r>
    <n v="35546727"/>
    <x v="161"/>
    <n v="100015951"/>
    <n v="22.333333333333332"/>
    <x v="806"/>
    <x v="3"/>
    <x v="3"/>
  </r>
  <r>
    <n v="710063245"/>
    <x v="161"/>
    <n v="100016083"/>
    <n v="11.333333333333332"/>
    <x v="807"/>
    <x v="3"/>
    <x v="3"/>
  </r>
  <r>
    <n v="710063288"/>
    <x v="161"/>
    <n v="100016132"/>
    <n v="13"/>
    <x v="808"/>
    <x v="3"/>
    <x v="3"/>
  </r>
  <r>
    <n v="36062243"/>
    <x v="162"/>
    <n v="100001420"/>
    <n v="333"/>
    <x v="809"/>
    <x v="3"/>
    <x v="0"/>
  </r>
  <r>
    <n v="710057202"/>
    <x v="162"/>
    <n v="100001093"/>
    <n v="17.333333333333332"/>
    <x v="810"/>
    <x v="3"/>
    <x v="3"/>
  </r>
  <r>
    <n v="31810284"/>
    <x v="162"/>
    <n v="100001108"/>
    <n v="337.66666666666663"/>
    <x v="811"/>
    <x v="3"/>
    <x v="0"/>
  </r>
  <r>
    <n v="31810292"/>
    <x v="162"/>
    <n v="100001118"/>
    <n v="217.99999999999997"/>
    <x v="812"/>
    <x v="3"/>
    <x v="1"/>
  </r>
  <r>
    <n v="42126606"/>
    <x v="162"/>
    <n v="100001156"/>
    <n v="238.33333333333331"/>
    <x v="813"/>
    <x v="3"/>
    <x v="1"/>
  </r>
  <r>
    <n v="31816908"/>
    <x v="162"/>
    <n v="100001166"/>
    <n v="278.66666666666663"/>
    <x v="814"/>
    <x v="3"/>
    <x v="0"/>
  </r>
  <r>
    <n v="36062197"/>
    <x v="162"/>
    <n v="100001177"/>
    <n v="271.66666666666663"/>
    <x v="815"/>
    <x v="3"/>
    <x v="0"/>
  </r>
  <r>
    <n v="31816916"/>
    <x v="162"/>
    <n v="100001378"/>
    <n v="306"/>
    <x v="816"/>
    <x v="3"/>
    <x v="0"/>
  </r>
  <r>
    <n v="31810250"/>
    <x v="162"/>
    <n v="100001024"/>
    <n v="165.33333333333331"/>
    <x v="817"/>
    <x v="3"/>
    <x v="1"/>
  </r>
  <r>
    <n v="35602244"/>
    <x v="162"/>
    <n v="100001286"/>
    <n v="514.33333333333326"/>
    <x v="818"/>
    <x v="3"/>
    <x v="0"/>
  </r>
  <r>
    <n v="31810268"/>
    <x v="162"/>
    <n v="100001029"/>
    <n v="160"/>
    <x v="819"/>
    <x v="3"/>
    <x v="1"/>
  </r>
  <r>
    <n v="31811612"/>
    <x v="162"/>
    <n v="100001034"/>
    <n v="175.66666666666666"/>
    <x v="820"/>
    <x v="3"/>
    <x v="1"/>
  </r>
  <r>
    <n v="42356831"/>
    <x v="162"/>
    <n v="100001430"/>
    <n v="128"/>
    <x v="1"/>
    <x v="3"/>
    <x v="2"/>
  </r>
  <r>
    <n v="710055412"/>
    <x v="162"/>
    <n v="100001082"/>
    <n v="80.666666666666657"/>
    <x v="821"/>
    <x v="3"/>
    <x v="2"/>
  </r>
  <r>
    <n v="31816681"/>
    <x v="162"/>
    <n v="100001197"/>
    <n v="508.66666666666663"/>
    <x v="822"/>
    <x v="3"/>
    <x v="0"/>
  </r>
  <r>
    <n v="31810462"/>
    <x v="162"/>
    <n v="100001437"/>
    <n v="361.66666666666663"/>
    <x v="823"/>
    <x v="3"/>
    <x v="0"/>
  </r>
  <r>
    <n v="51099021"/>
    <x v="162"/>
    <n v="100001455"/>
    <n v="392.33333333333331"/>
    <x v="824"/>
    <x v="3"/>
    <x v="0"/>
  </r>
  <r>
    <n v="36071200"/>
    <x v="162"/>
    <n v="100001499"/>
    <n v="1192.6666666666665"/>
    <x v="825"/>
    <x v="3"/>
    <x v="0"/>
  </r>
  <r>
    <n v="36071170"/>
    <x v="162"/>
    <n v="100001490"/>
    <n v="228.66666666666663"/>
    <x v="826"/>
    <x v="3"/>
    <x v="1"/>
  </r>
  <r>
    <n v="31816860"/>
    <x v="162"/>
    <n v="100001278"/>
    <n v="376"/>
    <x v="827"/>
    <x v="3"/>
    <x v="0"/>
  </r>
  <r>
    <n v="31817017"/>
    <x v="162"/>
    <n v="100001298"/>
    <n v="389.66666666666663"/>
    <x v="828"/>
    <x v="3"/>
    <x v="0"/>
  </r>
  <r>
    <n v="36062227"/>
    <x v="162"/>
    <n v="100001510"/>
    <n v="340.33333333333331"/>
    <x v="829"/>
    <x v="3"/>
    <x v="0"/>
  </r>
  <r>
    <n v="36071226"/>
    <x v="162"/>
    <n v="100001512"/>
    <n v="113.66666666666666"/>
    <x v="830"/>
    <x v="3"/>
    <x v="2"/>
  </r>
  <r>
    <n v="36071102"/>
    <x v="162"/>
    <n v="100001520"/>
    <n v="244.66666666666666"/>
    <x v="831"/>
    <x v="3"/>
    <x v="1"/>
  </r>
  <r>
    <n v="31817025"/>
    <x v="162"/>
    <n v="100001312"/>
    <n v="122.99999999999999"/>
    <x v="832"/>
    <x v="3"/>
    <x v="2"/>
  </r>
  <r>
    <n v="31810969"/>
    <x v="162"/>
    <n v="100000118"/>
    <n v="423.33333333333331"/>
    <x v="833"/>
    <x v="3"/>
    <x v="0"/>
  </r>
  <r>
    <n v="31745041"/>
    <x v="162"/>
    <n v="100000197"/>
    <n v="613.66666666666663"/>
    <x v="834"/>
    <x v="3"/>
    <x v="0"/>
  </r>
  <r>
    <n v="31748198"/>
    <x v="162"/>
    <n v="100000201"/>
    <n v="105.99999999999999"/>
    <x v="835"/>
    <x v="3"/>
    <x v="2"/>
  </r>
  <r>
    <n v="31748180"/>
    <x v="162"/>
    <n v="100000336"/>
    <n v="348"/>
    <x v="836"/>
    <x v="3"/>
    <x v="0"/>
  </r>
  <r>
    <n v="31780776"/>
    <x v="162"/>
    <n v="100000277"/>
    <n v="510.99999999999994"/>
    <x v="837"/>
    <x v="3"/>
    <x v="0"/>
  </r>
  <r>
    <n v="17337631"/>
    <x v="162"/>
    <n v="100000228"/>
    <n v="783"/>
    <x v="838"/>
    <x v="3"/>
    <x v="0"/>
  </r>
  <r>
    <n v="30810655"/>
    <x v="162"/>
    <n v="100000406"/>
    <n v="644.66666666666663"/>
    <x v="839"/>
    <x v="3"/>
    <x v="0"/>
  </r>
  <r>
    <n v="31780717"/>
    <x v="162"/>
    <n v="100000401"/>
    <n v="577"/>
    <x v="840"/>
    <x v="3"/>
    <x v="0"/>
  </r>
  <r>
    <n v="31785212"/>
    <x v="162"/>
    <n v="100000417"/>
    <n v="357"/>
    <x v="841"/>
    <x v="3"/>
    <x v="0"/>
  </r>
  <r>
    <n v="31785221"/>
    <x v="162"/>
    <n v="100000504"/>
    <n v="332.33333333333331"/>
    <x v="842"/>
    <x v="3"/>
    <x v="0"/>
  </r>
  <r>
    <n v="50409964"/>
    <x v="162"/>
    <n v="100017698"/>
    <n v="277"/>
    <x v="843"/>
    <x v="3"/>
    <x v="0"/>
  </r>
  <r>
    <n v="31768849"/>
    <x v="162"/>
    <n v="100000575"/>
    <n v="670.66666666666663"/>
    <x v="844"/>
    <x v="3"/>
    <x v="0"/>
  </r>
  <r>
    <n v="31810497"/>
    <x v="162"/>
    <n v="100000552"/>
    <n v="715.33333333333326"/>
    <x v="845"/>
    <x v="3"/>
    <x v="0"/>
  </r>
  <r>
    <n v="42447402"/>
    <x v="162"/>
    <n v="100000583"/>
    <n v="394.66666666666663"/>
    <x v="846"/>
    <x v="3"/>
    <x v="0"/>
  </r>
  <r>
    <n v="31780865"/>
    <x v="162"/>
    <n v="100000609"/>
    <n v="759.33333333333326"/>
    <x v="847"/>
    <x v="3"/>
    <x v="0"/>
  </r>
  <r>
    <n v="36060917"/>
    <x v="162"/>
    <n v="100000684"/>
    <n v="691"/>
    <x v="848"/>
    <x v="3"/>
    <x v="0"/>
  </r>
  <r>
    <n v="36071021"/>
    <x v="162"/>
    <n v="100000691"/>
    <n v="544.66666666666663"/>
    <x v="849"/>
    <x v="3"/>
    <x v="0"/>
  </r>
  <r>
    <n v="36071048"/>
    <x v="162"/>
    <n v="100000640"/>
    <n v="502.33333333333326"/>
    <x v="850"/>
    <x v="3"/>
    <x v="0"/>
  </r>
  <r>
    <n v="31750214"/>
    <x v="162"/>
    <n v="100017382"/>
    <n v="658.66666666666663"/>
    <x v="1"/>
    <x v="3"/>
    <x v="0"/>
  </r>
  <r>
    <n v="31780504"/>
    <x v="162"/>
    <n v="100000745"/>
    <n v="549.66666666666663"/>
    <x v="851"/>
    <x v="3"/>
    <x v="0"/>
  </r>
  <r>
    <n v="36070998"/>
    <x v="162"/>
    <n v="100000798"/>
    <n v="490"/>
    <x v="852"/>
    <x v="3"/>
    <x v="0"/>
  </r>
  <r>
    <n v="31754929"/>
    <x v="162"/>
    <n v="100000837"/>
    <n v="352.33333333333331"/>
    <x v="853"/>
    <x v="3"/>
    <x v="0"/>
  </r>
  <r>
    <n v="31754953"/>
    <x v="162"/>
    <n v="100000910"/>
    <n v="249.33333333333331"/>
    <x v="854"/>
    <x v="3"/>
    <x v="1"/>
  </r>
  <r>
    <n v="31754961"/>
    <x v="162"/>
    <n v="100000953"/>
    <n v="579.33333333333326"/>
    <x v="855"/>
    <x v="3"/>
    <x v="0"/>
  </r>
  <r>
    <n v="31771424"/>
    <x v="162"/>
    <n v="100000956"/>
    <n v="619.66666666666663"/>
    <x v="856"/>
    <x v="3"/>
    <x v="0"/>
  </r>
  <r>
    <n v="31771475"/>
    <x v="162"/>
    <n v="100000856"/>
    <n v="483.33333333333331"/>
    <x v="857"/>
    <x v="3"/>
    <x v="0"/>
  </r>
  <r>
    <n v="31780474"/>
    <x v="162"/>
    <n v="100000897"/>
    <n v="437.33333333333326"/>
    <x v="858"/>
    <x v="3"/>
    <x v="0"/>
  </r>
  <r>
    <n v="31780491"/>
    <x v="162"/>
    <n v="100000876"/>
    <n v="343.66666666666663"/>
    <x v="859"/>
    <x v="3"/>
    <x v="0"/>
  </r>
  <r>
    <n v="31780547"/>
    <x v="162"/>
    <n v="100000842"/>
    <n v="512"/>
    <x v="860"/>
    <x v="3"/>
    <x v="0"/>
  </r>
  <r>
    <n v="31781853"/>
    <x v="162"/>
    <n v="100000919"/>
    <n v="631"/>
    <x v="861"/>
    <x v="3"/>
    <x v="0"/>
  </r>
  <r>
    <n v="31781977"/>
    <x v="162"/>
    <n v="100000831"/>
    <n v="577.33333333333326"/>
    <x v="862"/>
    <x v="3"/>
    <x v="0"/>
  </r>
  <r>
    <n v="31781845"/>
    <x v="162"/>
    <n v="100001005"/>
    <n v="357.66666666666663"/>
    <x v="863"/>
    <x v="3"/>
    <x v="0"/>
  </r>
  <r>
    <n v="36062260"/>
    <x v="162"/>
    <n v="100001351"/>
    <n v="789.33333333333326"/>
    <x v="864"/>
    <x v="3"/>
    <x v="0"/>
  </r>
  <r>
    <n v="52547477"/>
    <x v="162"/>
    <n v="100018655"/>
    <n v="84"/>
    <x v="1"/>
    <x v="3"/>
    <x v="2"/>
  </r>
  <r>
    <n v="42258120"/>
    <x v="162"/>
    <n v="100017378"/>
    <n v="323.66666666666663"/>
    <x v="1"/>
    <x v="3"/>
    <x v="0"/>
  </r>
  <r>
    <n v="42178941"/>
    <x v="162"/>
    <n v="100017387"/>
    <n v="552.66666666666663"/>
    <x v="1"/>
    <x v="3"/>
    <x v="0"/>
  </r>
  <r>
    <n v="42261121"/>
    <x v="162"/>
    <n v="100017373"/>
    <n v="323.33333333333331"/>
    <x v="1"/>
    <x v="3"/>
    <x v="0"/>
  </r>
  <r>
    <n v="42415829"/>
    <x v="162"/>
    <n v="100017041"/>
    <n v="14.666666666666666"/>
    <x v="1"/>
    <x v="3"/>
    <x v="3"/>
  </r>
  <r>
    <n v="30804663"/>
    <x v="162"/>
    <n v="100000781"/>
    <n v="121.66666666666666"/>
    <x v="865"/>
    <x v="3"/>
    <x v="2"/>
  </r>
  <r>
    <n v="36081086"/>
    <x v="162"/>
    <n v="100001651"/>
    <n v="310.33333333333331"/>
    <x v="866"/>
    <x v="3"/>
    <x v="0"/>
  </r>
  <r>
    <n v="36081060"/>
    <x v="162"/>
    <n v="100001885"/>
    <n v="232.33333333333331"/>
    <x v="867"/>
    <x v="3"/>
    <x v="1"/>
  </r>
  <r>
    <n v="36086592"/>
    <x v="162"/>
    <n v="100001676"/>
    <n v="206.66666666666666"/>
    <x v="868"/>
    <x v="3"/>
    <x v="1"/>
  </r>
  <r>
    <n v="37836382"/>
    <x v="162"/>
    <n v="100001697"/>
    <n v="106"/>
    <x v="869"/>
    <x v="3"/>
    <x v="2"/>
  </r>
  <r>
    <n v="37836439"/>
    <x v="162"/>
    <n v="100001711"/>
    <n v="102.33333333333333"/>
    <x v="870"/>
    <x v="3"/>
    <x v="2"/>
  </r>
  <r>
    <n v="710055633"/>
    <x v="162"/>
    <n v="100001722"/>
    <n v="39"/>
    <x v="871"/>
    <x v="3"/>
    <x v="3"/>
  </r>
  <r>
    <n v="710055706"/>
    <x v="162"/>
    <n v="100001755"/>
    <n v="9"/>
    <x v="872"/>
    <x v="3"/>
    <x v="3"/>
  </r>
  <r>
    <n v="710055730"/>
    <x v="162"/>
    <n v="100001794"/>
    <n v="8.3333333333333321"/>
    <x v="873"/>
    <x v="3"/>
    <x v="3"/>
  </r>
  <r>
    <n v="37836374"/>
    <x v="162"/>
    <n v="100001803"/>
    <n v="95"/>
    <x v="874"/>
    <x v="3"/>
    <x v="2"/>
  </r>
  <r>
    <n v="36086568"/>
    <x v="162"/>
    <n v="100001812"/>
    <n v="1091.6666666666665"/>
    <x v="875"/>
    <x v="3"/>
    <x v="0"/>
  </r>
  <r>
    <n v="710055811"/>
    <x v="162"/>
    <n v="100001867"/>
    <n v="55"/>
    <x v="876"/>
    <x v="3"/>
    <x v="2"/>
  </r>
  <r>
    <n v="710055820"/>
    <x v="162"/>
    <n v="100001870"/>
    <n v="21"/>
    <x v="877"/>
    <x v="3"/>
    <x v="3"/>
  </r>
  <r>
    <n v="51278383"/>
    <x v="162"/>
    <n v="100001943"/>
    <n v="20.666666666666664"/>
    <x v="1"/>
    <x v="3"/>
    <x v="3"/>
  </r>
  <r>
    <n v="51278481"/>
    <x v="162"/>
    <n v="100001940"/>
    <n v="31.666666666666664"/>
    <x v="1"/>
    <x v="3"/>
    <x v="3"/>
  </r>
  <r>
    <n v="710056095"/>
    <x v="162"/>
    <n v="100002062"/>
    <n v="21.666666666666664"/>
    <x v="878"/>
    <x v="3"/>
    <x v="3"/>
  </r>
  <r>
    <n v="37840592"/>
    <x v="162"/>
    <n v="100002169"/>
    <n v="111.33333333333333"/>
    <x v="879"/>
    <x v="3"/>
    <x v="2"/>
  </r>
  <r>
    <n v="710056184"/>
    <x v="162"/>
    <n v="100002172"/>
    <n v="15.333333333333332"/>
    <x v="880"/>
    <x v="3"/>
    <x v="3"/>
  </r>
  <r>
    <n v="37838512"/>
    <x v="162"/>
    <n v="100002640"/>
    <n v="192.33333333333331"/>
    <x v="881"/>
    <x v="3"/>
    <x v="1"/>
  </r>
  <r>
    <n v="48411931"/>
    <x v="162"/>
    <n v="100017143"/>
    <n v="166.33333333333331"/>
    <x v="882"/>
    <x v="3"/>
    <x v="1"/>
  </r>
  <r>
    <n v="710057091"/>
    <x v="162"/>
    <n v="100002510"/>
    <n v="17"/>
    <x v="883"/>
    <x v="3"/>
    <x v="3"/>
  </r>
  <r>
    <n v="31827829"/>
    <x v="162"/>
    <n v="100002534"/>
    <n v="384.66666666666663"/>
    <x v="884"/>
    <x v="3"/>
    <x v="0"/>
  </r>
  <r>
    <n v="37837117"/>
    <x v="162"/>
    <n v="100002539"/>
    <n v="115.33333333333333"/>
    <x v="885"/>
    <x v="3"/>
    <x v="2"/>
  </r>
  <r>
    <n v="37850768"/>
    <x v="162"/>
    <n v="100002551"/>
    <n v="10"/>
    <x v="886"/>
    <x v="3"/>
    <x v="3"/>
  </r>
  <r>
    <n v="37838580"/>
    <x v="162"/>
    <n v="100002759"/>
    <n v="121"/>
    <x v="887"/>
    <x v="3"/>
    <x v="2"/>
  </r>
  <r>
    <n v="36080594"/>
    <x v="162"/>
    <n v="100002951"/>
    <n v="744.33333333333326"/>
    <x v="888"/>
    <x v="3"/>
    <x v="0"/>
  </r>
  <r>
    <n v="31875394"/>
    <x v="162"/>
    <n v="100003062"/>
    <n v="516"/>
    <x v="889"/>
    <x v="3"/>
    <x v="0"/>
  </r>
  <r>
    <n v="36080543"/>
    <x v="162"/>
    <n v="100002904"/>
    <n v="365.66666666666663"/>
    <x v="890"/>
    <x v="3"/>
    <x v="0"/>
  </r>
  <r>
    <n v="37990373"/>
    <x v="162"/>
    <n v="100003033"/>
    <n v="739"/>
    <x v="891"/>
    <x v="3"/>
    <x v="0"/>
  </r>
  <r>
    <n v="37842501"/>
    <x v="162"/>
    <n v="100002770"/>
    <n v="77.666666666666657"/>
    <x v="892"/>
    <x v="3"/>
    <x v="2"/>
  </r>
  <r>
    <n v="36080462"/>
    <x v="162"/>
    <n v="100002183"/>
    <n v="128.66666666666666"/>
    <x v="893"/>
    <x v="3"/>
    <x v="2"/>
  </r>
  <r>
    <n v="37836463"/>
    <x v="162"/>
    <n v="100002775"/>
    <n v="244.66666666666666"/>
    <x v="894"/>
    <x v="3"/>
    <x v="1"/>
  </r>
  <r>
    <n v="37836552"/>
    <x v="162"/>
    <n v="100002788"/>
    <n v="194.66666666666666"/>
    <x v="895"/>
    <x v="3"/>
    <x v="1"/>
  </r>
  <r>
    <n v="36090212"/>
    <x v="162"/>
    <n v="100002188"/>
    <n v="177"/>
    <x v="896"/>
    <x v="3"/>
    <x v="1"/>
  </r>
  <r>
    <n v="37836471"/>
    <x v="162"/>
    <n v="100003249"/>
    <n v="141.33333333333331"/>
    <x v="897"/>
    <x v="3"/>
    <x v="2"/>
  </r>
  <r>
    <n v="36093815"/>
    <x v="162"/>
    <n v="100002806"/>
    <n v="53"/>
    <x v="898"/>
    <x v="3"/>
    <x v="2"/>
  </r>
  <r>
    <n v="36080586"/>
    <x v="162"/>
    <n v="100002811"/>
    <n v="177.66666666666666"/>
    <x v="899"/>
    <x v="3"/>
    <x v="1"/>
  </r>
  <r>
    <n v="36080861"/>
    <x v="162"/>
    <n v="100002270"/>
    <n v="140.66666666666666"/>
    <x v="900"/>
    <x v="3"/>
    <x v="2"/>
  </r>
  <r>
    <n v="50090828"/>
    <x v="162"/>
    <n v="100017276"/>
    <n v="337.66666666666663"/>
    <x v="901"/>
    <x v="3"/>
    <x v="0"/>
  </r>
  <r>
    <n v="710058039"/>
    <x v="162"/>
    <n v="100002354"/>
    <n v="62.333333333333329"/>
    <x v="902"/>
    <x v="3"/>
    <x v="2"/>
  </r>
  <r>
    <n v="35602643"/>
    <x v="162"/>
    <n v="100002285"/>
    <n v="299"/>
    <x v="903"/>
    <x v="3"/>
    <x v="0"/>
  </r>
  <r>
    <n v="36093734"/>
    <x v="162"/>
    <n v="100002856"/>
    <n v="219.33333333333331"/>
    <x v="904"/>
    <x v="3"/>
    <x v="1"/>
  </r>
  <r>
    <n v="37838741"/>
    <x v="162"/>
    <n v="100002431"/>
    <n v="182"/>
    <x v="905"/>
    <x v="3"/>
    <x v="1"/>
  </r>
  <r>
    <n v="36090344"/>
    <x v="162"/>
    <n v="100002875"/>
    <n v="261.66666666666663"/>
    <x v="906"/>
    <x v="3"/>
    <x v="0"/>
  </r>
  <r>
    <n v="37836498"/>
    <x v="162"/>
    <n v="100002881"/>
    <n v="276.66666666666663"/>
    <x v="907"/>
    <x v="3"/>
    <x v="0"/>
  </r>
  <r>
    <n v="37836510"/>
    <x v="162"/>
    <n v="100002886"/>
    <n v="307.66666666666663"/>
    <x v="908"/>
    <x v="3"/>
    <x v="0"/>
  </r>
  <r>
    <n v="36080608"/>
    <x v="162"/>
    <n v="100002897"/>
    <n v="208.33333333333331"/>
    <x v="909"/>
    <x v="3"/>
    <x v="1"/>
  </r>
  <r>
    <n v="36080446"/>
    <x v="162"/>
    <n v="100002305"/>
    <n v="257"/>
    <x v="910"/>
    <x v="3"/>
    <x v="0"/>
  </r>
  <r>
    <n v="36080683"/>
    <x v="162"/>
    <n v="100003080"/>
    <n v="258.66666666666663"/>
    <x v="911"/>
    <x v="3"/>
    <x v="0"/>
  </r>
  <r>
    <n v="37836536"/>
    <x v="162"/>
    <n v="100003087"/>
    <n v="240"/>
    <x v="912"/>
    <x v="3"/>
    <x v="1"/>
  </r>
  <r>
    <n v="37836625"/>
    <x v="162"/>
    <n v="100002478"/>
    <n v="313"/>
    <x v="913"/>
    <x v="3"/>
    <x v="0"/>
  </r>
  <r>
    <n v="34017381"/>
    <x v="162"/>
    <n v="100003094"/>
    <n v="211.66666666666663"/>
    <x v="914"/>
    <x v="3"/>
    <x v="1"/>
  </r>
  <r>
    <n v="710058179"/>
    <x v="162"/>
    <n v="100002312"/>
    <n v="29"/>
    <x v="915"/>
    <x v="3"/>
    <x v="3"/>
  </r>
  <r>
    <n v="710055560"/>
    <x v="162"/>
    <n v="100001749"/>
    <n v="65.666666666666657"/>
    <x v="916"/>
    <x v="3"/>
    <x v="2"/>
  </r>
  <r>
    <n v="37842498"/>
    <x v="162"/>
    <n v="100003083"/>
    <n v="44"/>
    <x v="917"/>
    <x v="3"/>
    <x v="3"/>
  </r>
  <r>
    <n v="37851888"/>
    <x v="162"/>
    <n v="100001574"/>
    <n v="30.666666666666664"/>
    <x v="918"/>
    <x v="3"/>
    <x v="3"/>
  </r>
  <r>
    <n v="42040655"/>
    <x v="162"/>
    <n v="100017422"/>
    <n v="238.99999999999997"/>
    <x v="1"/>
    <x v="3"/>
    <x v="1"/>
  </r>
  <r>
    <n v="31825389"/>
    <x v="162"/>
    <n v="100001594"/>
    <n v="83"/>
    <x v="919"/>
    <x v="3"/>
    <x v="2"/>
  </r>
  <r>
    <n v="36125580"/>
    <x v="162"/>
    <n v="100004446"/>
    <n v="81.333333333333329"/>
    <x v="920"/>
    <x v="3"/>
    <x v="2"/>
  </r>
  <r>
    <n v="31827691"/>
    <x v="162"/>
    <n v="100003586"/>
    <n v="497.99999999999994"/>
    <x v="921"/>
    <x v="3"/>
    <x v="0"/>
  </r>
  <r>
    <n v="710057300"/>
    <x v="162"/>
    <n v="100003596"/>
    <n v="27.666666666666664"/>
    <x v="922"/>
    <x v="3"/>
    <x v="3"/>
  </r>
  <r>
    <n v="36127922"/>
    <x v="162"/>
    <n v="100003602"/>
    <n v="122.99999999999999"/>
    <x v="923"/>
    <x v="3"/>
    <x v="2"/>
  </r>
  <r>
    <n v="36128538"/>
    <x v="162"/>
    <n v="100003391"/>
    <n v="206.99999999999997"/>
    <x v="924"/>
    <x v="3"/>
    <x v="1"/>
  </r>
  <r>
    <n v="36125296"/>
    <x v="162"/>
    <n v="100003610"/>
    <n v="140.33333333333331"/>
    <x v="925"/>
    <x v="3"/>
    <x v="2"/>
  </r>
  <r>
    <n v="37914821"/>
    <x v="162"/>
    <n v="100003635"/>
    <n v="32.666666666666664"/>
    <x v="926"/>
    <x v="3"/>
    <x v="3"/>
  </r>
  <r>
    <n v="36125288"/>
    <x v="162"/>
    <n v="100003656"/>
    <n v="216.33333333333331"/>
    <x v="927"/>
    <x v="3"/>
    <x v="1"/>
  </r>
  <r>
    <n v="710057776"/>
    <x v="162"/>
    <n v="100004502"/>
    <n v="47.333333333333329"/>
    <x v="928"/>
    <x v="3"/>
    <x v="3"/>
  </r>
  <r>
    <n v="36125130"/>
    <x v="162"/>
    <n v="100017408"/>
    <n v="191.33333333333331"/>
    <x v="1"/>
    <x v="3"/>
    <x v="1"/>
  </r>
  <r>
    <n v="36125377"/>
    <x v="162"/>
    <n v="100003682"/>
    <n v="63.666666666666657"/>
    <x v="929"/>
    <x v="3"/>
    <x v="2"/>
  </r>
  <r>
    <n v="36125300"/>
    <x v="162"/>
    <n v="100003726"/>
    <n v="108.66666666666666"/>
    <x v="930"/>
    <x v="3"/>
    <x v="2"/>
  </r>
  <r>
    <n v="51906236"/>
    <x v="162"/>
    <n v="100018465"/>
    <n v="145.33333333333331"/>
    <x v="931"/>
    <x v="3"/>
    <x v="2"/>
  </r>
  <r>
    <n v="37914162"/>
    <x v="162"/>
    <n v="100004535"/>
    <n v="37.666666666666664"/>
    <x v="932"/>
    <x v="3"/>
    <x v="3"/>
  </r>
  <r>
    <n v="36126560"/>
    <x v="162"/>
    <n v="100004551"/>
    <n v="274"/>
    <x v="933"/>
    <x v="3"/>
    <x v="0"/>
  </r>
  <r>
    <n v="31201458"/>
    <x v="162"/>
    <n v="100004569"/>
    <n v="418.33333333333326"/>
    <x v="934"/>
    <x v="3"/>
    <x v="0"/>
  </r>
  <r>
    <n v="36126586"/>
    <x v="162"/>
    <n v="100004575"/>
    <n v="203.66666666666666"/>
    <x v="935"/>
    <x v="3"/>
    <x v="1"/>
  </r>
  <r>
    <n v="710057849"/>
    <x v="162"/>
    <n v="100003761"/>
    <n v="15.666666666666664"/>
    <x v="936"/>
    <x v="3"/>
    <x v="3"/>
  </r>
  <r>
    <n v="42276632"/>
    <x v="162"/>
    <n v="100003930"/>
    <n v="116.66666666666666"/>
    <x v="937"/>
    <x v="3"/>
    <x v="2"/>
  </r>
  <r>
    <n v="42276641"/>
    <x v="162"/>
    <n v="100003955"/>
    <n v="72.333333333333329"/>
    <x v="938"/>
    <x v="3"/>
    <x v="2"/>
  </r>
  <r>
    <n v="36124672"/>
    <x v="162"/>
    <n v="100003408"/>
    <n v="261"/>
    <x v="939"/>
    <x v="3"/>
    <x v="0"/>
  </r>
  <r>
    <n v="710059256"/>
    <x v="162"/>
    <n v="100003411"/>
    <n v="15"/>
    <x v="940"/>
    <x v="3"/>
    <x v="3"/>
  </r>
  <r>
    <n v="37922386"/>
    <x v="162"/>
    <n v="100004340"/>
    <n v="55.666666666666657"/>
    <x v="941"/>
    <x v="3"/>
    <x v="2"/>
  </r>
  <r>
    <n v="36125822"/>
    <x v="162"/>
    <n v="100003876"/>
    <n v="174.66666666666666"/>
    <x v="942"/>
    <x v="3"/>
    <x v="1"/>
  </r>
  <r>
    <n v="35678119"/>
    <x v="162"/>
    <n v="100003432"/>
    <n v="580"/>
    <x v="943"/>
    <x v="3"/>
    <x v="0"/>
  </r>
  <r>
    <n v="710059302"/>
    <x v="162"/>
    <n v="100003894"/>
    <n v="40.333333333333329"/>
    <x v="944"/>
    <x v="3"/>
    <x v="3"/>
  </r>
  <r>
    <n v="36129771"/>
    <x v="162"/>
    <n v="100004356"/>
    <n v="98.666666666666657"/>
    <x v="945"/>
    <x v="3"/>
    <x v="2"/>
  </r>
  <r>
    <n v="37914782"/>
    <x v="162"/>
    <n v="100003467"/>
    <n v="25.333333333333332"/>
    <x v="946"/>
    <x v="3"/>
    <x v="3"/>
  </r>
  <r>
    <n v="51279118"/>
    <x v="162"/>
    <n v="100003897"/>
    <n v="181.33333333333331"/>
    <x v="947"/>
    <x v="3"/>
    <x v="1"/>
  </r>
  <r>
    <n v="31202365"/>
    <x v="162"/>
    <n v="100003904"/>
    <n v="131"/>
    <x v="948"/>
    <x v="3"/>
    <x v="2"/>
  </r>
  <r>
    <n v="710059396"/>
    <x v="162"/>
    <n v="100003998"/>
    <n v="49.333333333333329"/>
    <x v="949"/>
    <x v="3"/>
    <x v="3"/>
  </r>
  <r>
    <n v="31202357"/>
    <x v="162"/>
    <n v="100004004"/>
    <n v="231.66666666666663"/>
    <x v="950"/>
    <x v="3"/>
    <x v="1"/>
  </r>
  <r>
    <n v="35995904"/>
    <x v="162"/>
    <n v="100004392"/>
    <n v="411.66666666666663"/>
    <x v="951"/>
    <x v="3"/>
    <x v="0"/>
  </r>
  <r>
    <n v="31201661"/>
    <x v="162"/>
    <n v="100004274"/>
    <n v="649.66666666666663"/>
    <x v="952"/>
    <x v="3"/>
    <x v="0"/>
  </r>
  <r>
    <n v="50895214"/>
    <x v="162"/>
    <n v="100004260"/>
    <n v="361"/>
    <x v="953"/>
    <x v="3"/>
    <x v="0"/>
  </r>
  <r>
    <n v="31201636"/>
    <x v="162"/>
    <n v="100004113"/>
    <n v="297.33333333333331"/>
    <x v="954"/>
    <x v="3"/>
    <x v="0"/>
  </r>
  <r>
    <n v="36131415"/>
    <x v="162"/>
    <n v="100004139"/>
    <n v="33.666666666666664"/>
    <x v="955"/>
    <x v="3"/>
    <x v="3"/>
  </r>
  <r>
    <n v="36126781"/>
    <x v="162"/>
    <n v="100004169"/>
    <n v="113.66666666666666"/>
    <x v="956"/>
    <x v="3"/>
    <x v="2"/>
  </r>
  <r>
    <n v="31201733"/>
    <x v="162"/>
    <n v="100004320"/>
    <n v="159.33333333333331"/>
    <x v="957"/>
    <x v="3"/>
    <x v="1"/>
  </r>
  <r>
    <n v="36131644"/>
    <x v="162"/>
    <n v="100004013"/>
    <n v="58.666666666666664"/>
    <x v="958"/>
    <x v="3"/>
    <x v="2"/>
  </r>
  <r>
    <n v="36129674"/>
    <x v="162"/>
    <n v="100003353"/>
    <n v="68.666666666666657"/>
    <x v="959"/>
    <x v="3"/>
    <x v="2"/>
  </r>
  <r>
    <n v="31201440"/>
    <x v="162"/>
    <n v="100004584"/>
    <n v="383"/>
    <x v="960"/>
    <x v="3"/>
    <x v="0"/>
  </r>
  <r>
    <n v="42280885"/>
    <x v="162"/>
    <n v="100017413"/>
    <n v="167.33333333333331"/>
    <x v="1"/>
    <x v="3"/>
    <x v="1"/>
  </r>
  <r>
    <n v="37865625"/>
    <x v="162"/>
    <n v="100005734"/>
    <n v="276.33333333333331"/>
    <x v="961"/>
    <x v="3"/>
    <x v="0"/>
  </r>
  <r>
    <n v="710056737"/>
    <x v="162"/>
    <n v="100005142"/>
    <n v="31.666666666666664"/>
    <x v="962"/>
    <x v="3"/>
    <x v="3"/>
  </r>
  <r>
    <n v="42047625"/>
    <x v="162"/>
    <n v="100005326"/>
    <n v="63.333333333333329"/>
    <x v="963"/>
    <x v="3"/>
    <x v="2"/>
  </r>
  <r>
    <n v="37865137"/>
    <x v="162"/>
    <n v="100005992"/>
    <n v="105.33333333333333"/>
    <x v="964"/>
    <x v="3"/>
    <x v="2"/>
  </r>
  <r>
    <n v="37865471"/>
    <x v="162"/>
    <n v="100006043"/>
    <n v="10"/>
    <x v="1"/>
    <x v="3"/>
    <x v="3"/>
  </r>
  <r>
    <n v="710056893"/>
    <x v="162"/>
    <n v="100006062"/>
    <n v="5.333333333333333"/>
    <x v="965"/>
    <x v="3"/>
    <x v="3"/>
  </r>
  <r>
    <n v="42206618"/>
    <x v="162"/>
    <n v="100006109"/>
    <n v="206"/>
    <x v="966"/>
    <x v="3"/>
    <x v="1"/>
  </r>
  <r>
    <n v="37865579"/>
    <x v="162"/>
    <n v="100006493"/>
    <n v="242.33333333333331"/>
    <x v="967"/>
    <x v="3"/>
    <x v="1"/>
  </r>
  <r>
    <n v="37861221"/>
    <x v="162"/>
    <n v="100005399"/>
    <n v="276.33333333333331"/>
    <x v="968"/>
    <x v="3"/>
    <x v="0"/>
  </r>
  <r>
    <n v="37866788"/>
    <x v="162"/>
    <n v="100005200"/>
    <n v="117"/>
    <x v="969"/>
    <x v="3"/>
    <x v="2"/>
  </r>
  <r>
    <n v="37866869"/>
    <x v="162"/>
    <n v="100006512"/>
    <n v="140.66666666666666"/>
    <x v="970"/>
    <x v="3"/>
    <x v="2"/>
  </r>
  <r>
    <n v="710056435"/>
    <x v="162"/>
    <n v="100005053"/>
    <n v="20"/>
    <x v="971"/>
    <x v="3"/>
    <x v="3"/>
  </r>
  <r>
    <n v="37864343"/>
    <x v="162"/>
    <n v="100005161"/>
    <n v="97.333333333333329"/>
    <x v="972"/>
    <x v="3"/>
    <x v="2"/>
  </r>
  <r>
    <n v="710056567"/>
    <x v="162"/>
    <n v="100006040"/>
    <e v="#N/A"/>
    <x v="1"/>
    <x v="3"/>
    <x v="4"/>
  </r>
  <r>
    <n v="710057059"/>
    <x v="162"/>
    <n v="100006122"/>
    <n v="4.6666666666666661"/>
    <x v="1"/>
    <x v="3"/>
    <x v="3"/>
  </r>
  <r>
    <n v="37863657"/>
    <x v="162"/>
    <n v="100006236"/>
    <n v="171"/>
    <x v="973"/>
    <x v="3"/>
    <x v="1"/>
  </r>
  <r>
    <n v="37863711"/>
    <x v="162"/>
    <n v="100006237"/>
    <n v="117.33333333333333"/>
    <x v="974"/>
    <x v="3"/>
    <x v="2"/>
  </r>
  <r>
    <n v="36110108"/>
    <x v="162"/>
    <n v="100006069"/>
    <n v="260.66666666666663"/>
    <x v="975"/>
    <x v="3"/>
    <x v="0"/>
  </r>
  <r>
    <n v="35611201"/>
    <x v="162"/>
    <n v="100006093"/>
    <n v="183.66666666666666"/>
    <x v="976"/>
    <x v="3"/>
    <x v="1"/>
  </r>
  <r>
    <n v="37860755"/>
    <x v="162"/>
    <n v="100006169"/>
    <n v="187"/>
    <x v="977"/>
    <x v="3"/>
    <x v="1"/>
  </r>
  <r>
    <n v="710057563"/>
    <x v="162"/>
    <n v="100006226"/>
    <n v="18.333333333333332"/>
    <x v="978"/>
    <x v="3"/>
    <x v="3"/>
  </r>
  <r>
    <n v="37860593"/>
    <x v="162"/>
    <n v="100006408"/>
    <n v="256.66666666666663"/>
    <x v="979"/>
    <x v="3"/>
    <x v="0"/>
  </r>
  <r>
    <n v="37860691"/>
    <x v="162"/>
    <n v="100004956"/>
    <n v="250.66666666666666"/>
    <x v="980"/>
    <x v="3"/>
    <x v="1"/>
  </r>
  <r>
    <n v="710057431"/>
    <x v="162"/>
    <n v="100005445"/>
    <n v="48.999999999999993"/>
    <x v="981"/>
    <x v="3"/>
    <x v="3"/>
  </r>
  <r>
    <n v="37861425"/>
    <x v="162"/>
    <n v="100005134"/>
    <n v="135.33333333333331"/>
    <x v="982"/>
    <x v="3"/>
    <x v="2"/>
  </r>
  <r>
    <n v="37865072"/>
    <x v="162"/>
    <n v="100006661"/>
    <n v="136.66666666666666"/>
    <x v="983"/>
    <x v="3"/>
    <x v="2"/>
  </r>
  <r>
    <n v="710057571"/>
    <x v="162"/>
    <n v="100005025"/>
    <n v="15"/>
    <x v="984"/>
    <x v="3"/>
    <x v="3"/>
  </r>
  <r>
    <n v="710056630"/>
    <x v="162"/>
    <n v="100006395"/>
    <n v="2.6666666666666665"/>
    <x v="985"/>
    <x v="3"/>
    <x v="3"/>
  </r>
  <r>
    <n v="37920421"/>
    <x v="162"/>
    <n v="100017419"/>
    <n v="246.66666666666663"/>
    <x v="1"/>
    <x v="3"/>
    <x v="1"/>
  </r>
  <r>
    <n v="51074800"/>
    <x v="162"/>
    <n v="100004599"/>
    <n v="157"/>
    <x v="1"/>
    <x v="3"/>
    <x v="1"/>
  </r>
  <r>
    <n v="18048650"/>
    <x v="162"/>
    <n v="100006562"/>
    <n v="200.33333333333331"/>
    <x v="986"/>
    <x v="3"/>
    <x v="1"/>
  </r>
  <r>
    <n v="37812297"/>
    <x v="162"/>
    <n v="100007119"/>
    <n v="448.99999999999994"/>
    <x v="987"/>
    <x v="3"/>
    <x v="0"/>
  </r>
  <r>
    <n v="37812513"/>
    <x v="162"/>
    <n v="100007149"/>
    <n v="400"/>
    <x v="988"/>
    <x v="3"/>
    <x v="0"/>
  </r>
  <r>
    <n v="37812319"/>
    <x v="162"/>
    <n v="100007103"/>
    <n v="124.99999999999999"/>
    <x v="989"/>
    <x v="3"/>
    <x v="2"/>
  </r>
  <r>
    <n v="37812181"/>
    <x v="162"/>
    <n v="100007163"/>
    <n v="18.333333333333332"/>
    <x v="990"/>
    <x v="3"/>
    <x v="3"/>
  </r>
  <r>
    <n v="37812581"/>
    <x v="162"/>
    <n v="100007512"/>
    <n v="186"/>
    <x v="991"/>
    <x v="3"/>
    <x v="1"/>
  </r>
  <r>
    <n v="37812726"/>
    <x v="162"/>
    <n v="100007183"/>
    <n v="159"/>
    <x v="992"/>
    <x v="3"/>
    <x v="1"/>
  </r>
  <r>
    <n v="42388104"/>
    <x v="162"/>
    <n v="100007209"/>
    <n v="172.33333333333331"/>
    <x v="993"/>
    <x v="3"/>
    <x v="1"/>
  </r>
  <r>
    <n v="37811436"/>
    <x v="162"/>
    <n v="100007215"/>
    <n v="197.66666666666663"/>
    <x v="994"/>
    <x v="3"/>
    <x v="1"/>
  </r>
  <r>
    <n v="37812343"/>
    <x v="162"/>
    <n v="100007222"/>
    <n v="100.66666666666666"/>
    <x v="995"/>
    <x v="3"/>
    <x v="2"/>
  </r>
  <r>
    <n v="37812149"/>
    <x v="162"/>
    <n v="100007250"/>
    <n v="6.6666666666666661"/>
    <x v="996"/>
    <x v="3"/>
    <x v="3"/>
  </r>
  <r>
    <n v="37812114"/>
    <x v="162"/>
    <n v="100007304"/>
    <n v="250.99999999999997"/>
    <x v="997"/>
    <x v="3"/>
    <x v="0"/>
  </r>
  <r>
    <n v="37812351"/>
    <x v="162"/>
    <n v="100007347"/>
    <n v="134.66666666666666"/>
    <x v="998"/>
    <x v="3"/>
    <x v="2"/>
  </r>
  <r>
    <n v="37810669"/>
    <x v="162"/>
    <n v="100007426"/>
    <n v="636.33333333333326"/>
    <x v="999"/>
    <x v="3"/>
    <x v="0"/>
  </r>
  <r>
    <n v="37808796"/>
    <x v="162"/>
    <n v="100007436"/>
    <n v="430.33333333333326"/>
    <x v="1000"/>
    <x v="3"/>
    <x v="0"/>
  </r>
  <r>
    <n v="42055318"/>
    <x v="162"/>
    <n v="100008191"/>
    <n v="125.99999999999999"/>
    <x v="1001"/>
    <x v="3"/>
    <x v="2"/>
  </r>
  <r>
    <n v="37810324"/>
    <x v="162"/>
    <n v="100008193"/>
    <n v="204.66666666666666"/>
    <x v="1002"/>
    <x v="3"/>
    <x v="1"/>
  </r>
  <r>
    <n v="37812947"/>
    <x v="162"/>
    <n v="100008197"/>
    <n v="184.66666666666666"/>
    <x v="1003"/>
    <x v="3"/>
    <x v="1"/>
  </r>
  <r>
    <n v="37813463"/>
    <x v="162"/>
    <n v="100008709"/>
    <n v="120.33333333333331"/>
    <x v="1004"/>
    <x v="3"/>
    <x v="2"/>
  </r>
  <r>
    <n v="37810189"/>
    <x v="162"/>
    <n v="100008724"/>
    <n v="241.33333333333331"/>
    <x v="1005"/>
    <x v="3"/>
    <x v="1"/>
  </r>
  <r>
    <n v="37813111"/>
    <x v="162"/>
    <n v="100008212"/>
    <n v="327"/>
    <x v="1006"/>
    <x v="3"/>
    <x v="0"/>
  </r>
  <r>
    <n v="37812955"/>
    <x v="162"/>
    <n v="100008221"/>
    <n v="186.66666666666666"/>
    <x v="1007"/>
    <x v="3"/>
    <x v="1"/>
  </r>
  <r>
    <n v="37910159"/>
    <x v="162"/>
    <n v="100008235"/>
    <n v="59.333333333333329"/>
    <x v="1008"/>
    <x v="3"/>
    <x v="2"/>
  </r>
  <r>
    <n v="37810308"/>
    <x v="162"/>
    <n v="100008297"/>
    <n v="209"/>
    <x v="1009"/>
    <x v="3"/>
    <x v="1"/>
  </r>
  <r>
    <n v="37810341"/>
    <x v="162"/>
    <n v="100008322"/>
    <n v="344"/>
    <x v="1010"/>
    <x v="3"/>
    <x v="0"/>
  </r>
  <r>
    <n v="710127744"/>
    <x v="162"/>
    <n v="100007490"/>
    <n v="57.333333333333329"/>
    <x v="1011"/>
    <x v="3"/>
    <x v="2"/>
  </r>
  <r>
    <n v="37810171"/>
    <x v="162"/>
    <n v="100008826"/>
    <n v="136"/>
    <x v="1012"/>
    <x v="3"/>
    <x v="2"/>
  </r>
  <r>
    <n v="36140783"/>
    <x v="162"/>
    <n v="100008364"/>
    <n v="700.66666666666663"/>
    <x v="1013"/>
    <x v="3"/>
    <x v="0"/>
  </r>
  <r>
    <n v="36142140"/>
    <x v="162"/>
    <n v="100008837"/>
    <n v="299"/>
    <x v="1014"/>
    <x v="3"/>
    <x v="0"/>
  </r>
  <r>
    <n v="37813218"/>
    <x v="162"/>
    <n v="100008371"/>
    <n v="290.66666666666663"/>
    <x v="1015"/>
    <x v="3"/>
    <x v="0"/>
  </r>
  <r>
    <n v="37813170"/>
    <x v="162"/>
    <n v="100008409"/>
    <n v="199.66666666666663"/>
    <x v="1016"/>
    <x v="3"/>
    <x v="1"/>
  </r>
  <r>
    <n v="710058675"/>
    <x v="162"/>
    <n v="100008415"/>
    <n v="39.666666666666664"/>
    <x v="1017"/>
    <x v="3"/>
    <x v="3"/>
  </r>
  <r>
    <n v="37813501"/>
    <x v="162"/>
    <n v="100008595"/>
    <n v="157"/>
    <x v="1018"/>
    <x v="3"/>
    <x v="1"/>
  </r>
  <r>
    <n v="42218985"/>
    <x v="162"/>
    <n v="100008614"/>
    <n v="25.333333333333332"/>
    <x v="1019"/>
    <x v="3"/>
    <x v="3"/>
  </r>
  <r>
    <n v="37812033"/>
    <x v="162"/>
    <n v="100007867"/>
    <n v="85.666666666666657"/>
    <x v="1020"/>
    <x v="3"/>
    <x v="2"/>
  </r>
  <r>
    <n v="37811983"/>
    <x v="162"/>
    <n v="100008131"/>
    <n v="294.33333333333331"/>
    <x v="1021"/>
    <x v="3"/>
    <x v="0"/>
  </r>
  <r>
    <n v="42064813"/>
    <x v="162"/>
    <n v="100017465"/>
    <n v="324"/>
    <x v="1"/>
    <x v="3"/>
    <x v="0"/>
  </r>
  <r>
    <n v="37813072"/>
    <x v="162"/>
    <n v="100008886"/>
    <n v="290.66666666666663"/>
    <x v="1022"/>
    <x v="3"/>
    <x v="0"/>
  </r>
  <r>
    <n v="37814508"/>
    <x v="162"/>
    <n v="100008897"/>
    <n v="307.66666666666663"/>
    <x v="1023"/>
    <x v="3"/>
    <x v="0"/>
  </r>
  <r>
    <n v="710060351"/>
    <x v="162"/>
    <n v="100008907"/>
    <n v="56.666666666666664"/>
    <x v="1024"/>
    <x v="3"/>
    <x v="2"/>
  </r>
  <r>
    <n v="42388244"/>
    <x v="162"/>
    <n v="100008913"/>
    <n v="187"/>
    <x v="1025"/>
    <x v="3"/>
    <x v="1"/>
  </r>
  <r>
    <n v="37900978"/>
    <x v="162"/>
    <n v="100008918"/>
    <n v="74"/>
    <x v="1026"/>
    <x v="3"/>
    <x v="2"/>
  </r>
  <r>
    <n v="42221897"/>
    <x v="162"/>
    <n v="100008926"/>
    <n v="59.333333333333329"/>
    <x v="1027"/>
    <x v="3"/>
    <x v="2"/>
  </r>
  <r>
    <n v="37910418"/>
    <x v="162"/>
    <n v="100008950"/>
    <n v="55.333333333333329"/>
    <x v="1028"/>
    <x v="3"/>
    <x v="2"/>
  </r>
  <r>
    <n v="37813331"/>
    <x v="162"/>
    <n v="100008953"/>
    <n v="62.666666666666664"/>
    <x v="1029"/>
    <x v="3"/>
    <x v="2"/>
  </r>
  <r>
    <n v="37810910"/>
    <x v="162"/>
    <n v="100008974"/>
    <n v="512"/>
    <x v="1030"/>
    <x v="3"/>
    <x v="0"/>
  </r>
  <r>
    <n v="37812742"/>
    <x v="162"/>
    <n v="100008989"/>
    <n v="100.66666666666666"/>
    <x v="1031"/>
    <x v="3"/>
    <x v="2"/>
  </r>
  <r>
    <n v="37813382"/>
    <x v="162"/>
    <n v="100009007"/>
    <n v="167.33333333333331"/>
    <x v="1032"/>
    <x v="3"/>
    <x v="1"/>
  </r>
  <r>
    <n v="710060416"/>
    <x v="162"/>
    <n v="100009013"/>
    <n v="50.666666666666657"/>
    <x v="1033"/>
    <x v="3"/>
    <x v="3"/>
  </r>
  <r>
    <n v="37812998"/>
    <x v="162"/>
    <n v="100009020"/>
    <n v="176.66666666666666"/>
    <x v="1034"/>
    <x v="3"/>
    <x v="1"/>
  </r>
  <r>
    <n v="37813269"/>
    <x v="162"/>
    <n v="100009035"/>
    <n v="215.66666666666663"/>
    <x v="1035"/>
    <x v="3"/>
    <x v="1"/>
  </r>
  <r>
    <n v="37813366"/>
    <x v="162"/>
    <n v="100009071"/>
    <n v="220.33333333333331"/>
    <x v="1036"/>
    <x v="3"/>
    <x v="1"/>
  </r>
  <r>
    <n v="42388660"/>
    <x v="162"/>
    <n v="100007599"/>
    <n v="176"/>
    <x v="1037"/>
    <x v="3"/>
    <x v="1"/>
  </r>
  <r>
    <n v="36129011"/>
    <x v="162"/>
    <n v="100004404"/>
    <n v="175.33333333333331"/>
    <x v="1038"/>
    <x v="3"/>
    <x v="1"/>
  </r>
  <r>
    <n v="37906542"/>
    <x v="162"/>
    <n v="100009205"/>
    <n v="291.66666666666663"/>
    <x v="1039"/>
    <x v="3"/>
    <x v="0"/>
  </r>
  <r>
    <n v="35677759"/>
    <x v="162"/>
    <n v="100009422"/>
    <n v="416.66666666666663"/>
    <x v="1"/>
    <x v="3"/>
    <x v="0"/>
  </r>
  <r>
    <n v="35677813"/>
    <x v="162"/>
    <n v="100009300"/>
    <n v="269"/>
    <x v="1040"/>
    <x v="3"/>
    <x v="0"/>
  </r>
  <r>
    <n v="710058845"/>
    <x v="162"/>
    <n v="100009995"/>
    <n v="12.333333333333332"/>
    <x v="1041"/>
    <x v="3"/>
    <x v="3"/>
  </r>
  <r>
    <n v="37831496"/>
    <x v="162"/>
    <n v="100011188"/>
    <n v="84"/>
    <x v="1042"/>
    <x v="3"/>
    <x v="2"/>
  </r>
  <r>
    <n v="37889826"/>
    <x v="162"/>
    <n v="100010829"/>
    <n v="45.666666666666664"/>
    <x v="1043"/>
    <x v="3"/>
    <x v="3"/>
  </r>
  <r>
    <n v="37948971"/>
    <x v="162"/>
    <n v="100009863"/>
    <e v="#N/A"/>
    <x v="1"/>
    <x v="3"/>
    <x v="4"/>
  </r>
  <r>
    <n v="52547540"/>
    <x v="162"/>
    <n v="100018661"/>
    <n v="37.333333333333329"/>
    <x v="421"/>
    <x v="3"/>
    <x v="3"/>
  </r>
  <r>
    <n v="710274220"/>
    <x v="162"/>
    <n v="100010674"/>
    <n v="6.6666666666666661"/>
    <x v="461"/>
    <x v="3"/>
    <x v="3"/>
  </r>
  <r>
    <n v="31825621"/>
    <x v="162"/>
    <n v="100005967"/>
    <n v="90.666666666666657"/>
    <x v="1044"/>
    <x v="3"/>
    <x v="2"/>
  </r>
  <r>
    <n v="36075213"/>
    <x v="162"/>
    <n v="100017375"/>
    <n v="219.66666666666663"/>
    <x v="1"/>
    <x v="3"/>
    <x v="1"/>
  </r>
  <r>
    <n v="17337089"/>
    <x v="162"/>
    <n v="100000024"/>
    <n v="227.66666666666666"/>
    <x v="1"/>
    <x v="3"/>
    <x v="1"/>
  </r>
  <r>
    <n v="710055986"/>
    <x v="162"/>
    <n v="100001364"/>
    <n v="11.333333333333332"/>
    <x v="1"/>
    <x v="3"/>
    <x v="3"/>
  </r>
  <r>
    <n v="710055994"/>
    <x v="162"/>
    <n v="100001363"/>
    <n v="6.6666666666666661"/>
    <x v="1"/>
    <x v="3"/>
    <x v="3"/>
  </r>
  <r>
    <n v="710056109"/>
    <x v="162"/>
    <n v="100001450"/>
    <n v="38"/>
    <x v="1"/>
    <x v="3"/>
    <x v="3"/>
  </r>
  <r>
    <n v="710056117"/>
    <x v="162"/>
    <n v="100001448"/>
    <n v="7.6666666666666661"/>
    <x v="1"/>
    <x v="3"/>
    <x v="3"/>
  </r>
  <r>
    <n v="45015325"/>
    <x v="162"/>
    <n v="100009378"/>
    <e v="#N/A"/>
    <x v="1"/>
    <x v="3"/>
    <x v="4"/>
  </r>
  <r>
    <n v="710057156"/>
    <x v="162"/>
    <n v="100001076"/>
    <n v="38"/>
    <x v="1"/>
    <x v="3"/>
    <x v="3"/>
  </r>
  <r>
    <n v="31816924"/>
    <x v="162"/>
    <n v="100001120"/>
    <n v="129.33333333333331"/>
    <x v="1"/>
    <x v="3"/>
    <x v="2"/>
  </r>
  <r>
    <n v="36071099"/>
    <x v="162"/>
    <n v="100001318"/>
    <n v="714.33333333333326"/>
    <x v="1"/>
    <x v="3"/>
    <x v="0"/>
  </r>
  <r>
    <n v="31810543"/>
    <x v="162"/>
    <n v="100001169"/>
    <n v="311"/>
    <x v="1"/>
    <x v="3"/>
    <x v="0"/>
  </r>
  <r>
    <n v="31811949"/>
    <x v="162"/>
    <n v="100001336"/>
    <n v="48"/>
    <x v="1"/>
    <x v="3"/>
    <x v="3"/>
  </r>
  <r>
    <n v="36129852"/>
    <x v="162"/>
    <n v="100003960"/>
    <n v="254.99999999999997"/>
    <x v="1045"/>
    <x v="3"/>
    <x v="0"/>
  </r>
  <r>
    <n v="42083788"/>
    <x v="162"/>
    <n v="100017495"/>
    <n v="250.66666666666666"/>
    <x v="1"/>
    <x v="3"/>
    <x v="1"/>
  </r>
  <r>
    <n v="710055323"/>
    <x v="162"/>
    <n v="100001186"/>
    <n v="48.666666666666664"/>
    <x v="1"/>
    <x v="3"/>
    <x v="3"/>
  </r>
  <r>
    <n v="710055331"/>
    <x v="162"/>
    <n v="100001355"/>
    <n v="182"/>
    <x v="1"/>
    <x v="3"/>
    <x v="1"/>
  </r>
  <r>
    <n v="710055340"/>
    <x v="162"/>
    <n v="100001189"/>
    <n v="41.666666666666664"/>
    <x v="1"/>
    <x v="3"/>
    <x v="3"/>
  </r>
  <r>
    <n v="710060483"/>
    <x v="162"/>
    <n v="100011523"/>
    <n v="22"/>
    <x v="1046"/>
    <x v="3"/>
    <x v="3"/>
  </r>
  <r>
    <n v="710055366"/>
    <x v="162"/>
    <n v="100001410"/>
    <n v="58.666666666666664"/>
    <x v="1"/>
    <x v="3"/>
    <x v="2"/>
  </r>
  <r>
    <n v="710055382"/>
    <x v="162"/>
    <n v="100001192"/>
    <n v="93.333333333333329"/>
    <x v="1"/>
    <x v="3"/>
    <x v="2"/>
  </r>
  <r>
    <n v="710055420"/>
    <x v="162"/>
    <n v="100001432"/>
    <n v="351"/>
    <x v="1"/>
    <x v="3"/>
    <x v="0"/>
  </r>
  <r>
    <n v="36071196"/>
    <x v="162"/>
    <n v="100001443"/>
    <n v="287"/>
    <x v="1"/>
    <x v="3"/>
    <x v="0"/>
  </r>
  <r>
    <n v="30866065"/>
    <x v="162"/>
    <n v="100001087"/>
    <n v="28.666666666666664"/>
    <x v="1"/>
    <x v="3"/>
    <x v="3"/>
  </r>
  <r>
    <n v="710060548"/>
    <x v="162"/>
    <n v="100011549"/>
    <n v="12.333333333333332"/>
    <x v="1047"/>
    <x v="3"/>
    <x v="3"/>
  </r>
  <r>
    <n v="36062162"/>
    <x v="162"/>
    <n v="100001253"/>
    <n v="577"/>
    <x v="1"/>
    <x v="3"/>
    <x v="0"/>
  </r>
  <r>
    <n v="51896150"/>
    <x v="162"/>
    <n v="100018418"/>
    <n v="102.33333333333333"/>
    <x v="1"/>
    <x v="3"/>
    <x v="2"/>
  </r>
  <r>
    <n v="710060556"/>
    <x v="162"/>
    <n v="100011562"/>
    <n v="17"/>
    <x v="1048"/>
    <x v="3"/>
    <x v="3"/>
  </r>
  <r>
    <n v="710060564"/>
    <x v="162"/>
    <n v="100011567"/>
    <n v="13.666666666666666"/>
    <x v="1049"/>
    <x v="3"/>
    <x v="3"/>
  </r>
  <r>
    <n v="710055463"/>
    <x v="162"/>
    <n v="100001514"/>
    <n v="34.333333333333329"/>
    <x v="1"/>
    <x v="3"/>
    <x v="3"/>
  </r>
  <r>
    <n v="710055480"/>
    <x v="162"/>
    <n v="100001307"/>
    <n v="33"/>
    <x v="1"/>
    <x v="3"/>
    <x v="3"/>
  </r>
  <r>
    <n v="36071293"/>
    <x v="162"/>
    <n v="100001145"/>
    <n v="159"/>
    <x v="1"/>
    <x v="3"/>
    <x v="1"/>
  </r>
  <r>
    <n v="30791847"/>
    <x v="162"/>
    <n v="100000055"/>
    <n v="285.33333333333331"/>
    <x v="1"/>
    <x v="3"/>
    <x v="0"/>
  </r>
  <r>
    <n v="52604519"/>
    <x v="162"/>
    <n v="100018711"/>
    <n v="137"/>
    <x v="1"/>
    <x v="3"/>
    <x v="2"/>
  </r>
  <r>
    <n v="710060629"/>
    <x v="162"/>
    <n v="100011592"/>
    <n v="23.333333333333332"/>
    <x v="1050"/>
    <x v="3"/>
    <x v="3"/>
  </r>
  <r>
    <n v="31810934"/>
    <x v="162"/>
    <n v="100000048"/>
    <n v="369"/>
    <x v="1"/>
    <x v="3"/>
    <x v="0"/>
  </r>
  <r>
    <n v="37782487"/>
    <x v="162"/>
    <n v="100011596"/>
    <n v="121.33333333333333"/>
    <x v="1051"/>
    <x v="3"/>
    <x v="2"/>
  </r>
  <r>
    <n v="36064092"/>
    <x v="162"/>
    <n v="100000083"/>
    <n v="518.66666666666663"/>
    <x v="1"/>
    <x v="3"/>
    <x v="0"/>
  </r>
  <r>
    <n v="36071277"/>
    <x v="162"/>
    <n v="100000155"/>
    <n v="494.99999999999994"/>
    <x v="1"/>
    <x v="3"/>
    <x v="0"/>
  </r>
  <r>
    <n v="31810993"/>
    <x v="162"/>
    <n v="100000045"/>
    <n v="438.33333333333331"/>
    <x v="1"/>
    <x v="3"/>
    <x v="0"/>
  </r>
  <r>
    <n v="30810647"/>
    <x v="162"/>
    <n v="100000298"/>
    <n v="719.66666666666663"/>
    <x v="1"/>
    <x v="3"/>
    <x v="0"/>
  </r>
  <r>
    <n v="31780750"/>
    <x v="162"/>
    <n v="100000287"/>
    <n v="527.33333333333326"/>
    <x v="1"/>
    <x v="3"/>
    <x v="0"/>
  </r>
  <r>
    <n v="31780784"/>
    <x v="162"/>
    <n v="100000219"/>
    <n v="236.66666666666663"/>
    <x v="1"/>
    <x v="3"/>
    <x v="1"/>
  </r>
  <r>
    <n v="31780792"/>
    <x v="162"/>
    <n v="100000273"/>
    <n v="308"/>
    <x v="1"/>
    <x v="3"/>
    <x v="0"/>
  </r>
  <r>
    <n v="37942620"/>
    <x v="162"/>
    <n v="100011640"/>
    <n v="16.333333333333332"/>
    <x v="1052"/>
    <x v="3"/>
    <x v="3"/>
  </r>
  <r>
    <n v="31780831"/>
    <x v="162"/>
    <n v="100000384"/>
    <n v="362.66666666666663"/>
    <x v="1"/>
    <x v="3"/>
    <x v="0"/>
  </r>
  <r>
    <n v="710060718"/>
    <x v="162"/>
    <n v="100011649"/>
    <n v="16.333333333333332"/>
    <x v="1053"/>
    <x v="3"/>
    <x v="3"/>
  </r>
  <r>
    <n v="31768873"/>
    <x v="162"/>
    <n v="100000497"/>
    <n v="291"/>
    <x v="1"/>
    <x v="3"/>
    <x v="0"/>
  </r>
  <r>
    <n v="31768989"/>
    <x v="162"/>
    <n v="100000524"/>
    <n v="805"/>
    <x v="1"/>
    <x v="3"/>
    <x v="0"/>
  </r>
  <r>
    <n v="31810527"/>
    <x v="162"/>
    <n v="100000452"/>
    <n v="345.33333333333331"/>
    <x v="1"/>
    <x v="3"/>
    <x v="0"/>
  </r>
  <r>
    <n v="36060968"/>
    <x v="162"/>
    <n v="100000720"/>
    <n v="479.66666666666663"/>
    <x v="1"/>
    <x v="3"/>
    <x v="0"/>
  </r>
  <r>
    <n v="42170915"/>
    <x v="162"/>
    <n v="100000787"/>
    <n v="552.66666666666663"/>
    <x v="1"/>
    <x v="3"/>
    <x v="0"/>
  </r>
  <r>
    <n v="31754945"/>
    <x v="162"/>
    <n v="100000811"/>
    <n v="259.66666666666663"/>
    <x v="1"/>
    <x v="3"/>
    <x v="0"/>
  </r>
  <r>
    <n v="710166559"/>
    <x v="162"/>
    <n v="100001384"/>
    <n v="28.333333333333332"/>
    <x v="1"/>
    <x v="3"/>
    <x v="3"/>
  </r>
  <r>
    <n v="17643902"/>
    <x v="162"/>
    <n v="100002939"/>
    <n v="509.99999999999994"/>
    <x v="1"/>
    <x v="3"/>
    <x v="0"/>
  </r>
  <r>
    <n v="710060815"/>
    <x v="162"/>
    <n v="100011704"/>
    <n v="31"/>
    <x v="1054"/>
    <x v="3"/>
    <x v="3"/>
  </r>
  <r>
    <n v="17318858"/>
    <x v="162"/>
    <n v="100000098"/>
    <n v="529.33333333333326"/>
    <x v="1"/>
    <x v="3"/>
    <x v="0"/>
  </r>
  <r>
    <n v="31826288"/>
    <x v="162"/>
    <n v="100001179"/>
    <n v="21.333333333333332"/>
    <x v="1"/>
    <x v="3"/>
    <x v="3"/>
  </r>
  <r>
    <n v="37942603"/>
    <x v="162"/>
    <n v="100011726"/>
    <n v="18.333333333333332"/>
    <x v="1055"/>
    <x v="3"/>
    <x v="3"/>
  </r>
  <r>
    <n v="42176182"/>
    <x v="162"/>
    <n v="100017379"/>
    <n v="643.33333333333326"/>
    <x v="1"/>
    <x v="3"/>
    <x v="0"/>
  </r>
  <r>
    <n v="42263352"/>
    <x v="162"/>
    <n v="100000586"/>
    <n v="213"/>
    <x v="1"/>
    <x v="3"/>
    <x v="1"/>
  </r>
  <r>
    <n v="30809193"/>
    <x v="162"/>
    <n v="100000819"/>
    <n v="827.66666666666652"/>
    <x v="1"/>
    <x v="3"/>
    <x v="0"/>
  </r>
  <r>
    <n v="36069833"/>
    <x v="162"/>
    <n v="100000521"/>
    <n v="234.66666666666666"/>
    <x v="1"/>
    <x v="3"/>
    <x v="1"/>
  </r>
  <r>
    <n v="42409136"/>
    <x v="162"/>
    <n v="100001548"/>
    <n v="81.333333333333329"/>
    <x v="1"/>
    <x v="3"/>
    <x v="2"/>
  </r>
  <r>
    <n v="710224460"/>
    <x v="162"/>
    <n v="100000647"/>
    <n v="122.66666666666666"/>
    <x v="1"/>
    <x v="3"/>
    <x v="2"/>
  </r>
  <r>
    <n v="710061137"/>
    <x v="162"/>
    <n v="100011893"/>
    <n v="5.333333333333333"/>
    <x v="1"/>
    <x v="3"/>
    <x v="3"/>
  </r>
  <r>
    <n v="710213603"/>
    <x v="162"/>
    <n v="100000181"/>
    <n v="407.66666666666663"/>
    <x v="1"/>
    <x v="3"/>
    <x v="0"/>
  </r>
  <r>
    <n v="42169623"/>
    <x v="162"/>
    <n v="100000746"/>
    <n v="128.33333333333331"/>
    <x v="1"/>
    <x v="3"/>
    <x v="2"/>
  </r>
  <r>
    <n v="42183529"/>
    <x v="162"/>
    <n v="100000430"/>
    <n v="419.66666666666663"/>
    <x v="1"/>
    <x v="3"/>
    <x v="0"/>
  </r>
  <r>
    <n v="710224133"/>
    <x v="162"/>
    <n v="100010851"/>
    <n v="17"/>
    <x v="1"/>
    <x v="3"/>
    <x v="3"/>
  </r>
  <r>
    <n v="710061250"/>
    <x v="162"/>
    <n v="100011942"/>
    <e v="#N/A"/>
    <x v="1"/>
    <x v="3"/>
    <x v="4"/>
  </r>
  <r>
    <n v="50448692"/>
    <x v="162"/>
    <n v="100017601"/>
    <n v="39.666666666666664"/>
    <x v="1"/>
    <x v="3"/>
    <x v="3"/>
  </r>
  <r>
    <n v="42258031"/>
    <x v="162"/>
    <n v="100000979"/>
    <n v="105.66666666666666"/>
    <x v="1"/>
    <x v="3"/>
    <x v="2"/>
  </r>
  <r>
    <n v="710229640"/>
    <x v="162"/>
    <n v="100000102"/>
    <n v="134.66666666666666"/>
    <x v="1"/>
    <x v="3"/>
    <x v="2"/>
  </r>
  <r>
    <n v="50723227"/>
    <x v="162"/>
    <n v="100017878"/>
    <n v="28"/>
    <x v="1"/>
    <x v="3"/>
    <x v="3"/>
  </r>
  <r>
    <n v="710061331"/>
    <x v="162"/>
    <n v="100011978"/>
    <n v="9.3333333333333321"/>
    <x v="1056"/>
    <x v="3"/>
    <x v="3"/>
  </r>
  <r>
    <n v="42447445"/>
    <x v="162"/>
    <n v="100000419"/>
    <n v="235"/>
    <x v="1"/>
    <x v="3"/>
    <x v="1"/>
  </r>
  <r>
    <n v="42448484"/>
    <x v="162"/>
    <n v="100011389"/>
    <n v="251.99999999999997"/>
    <x v="1"/>
    <x v="3"/>
    <x v="0"/>
  </r>
  <r>
    <n v="31789188"/>
    <x v="162"/>
    <n v="100000337"/>
    <n v="126.33333333333331"/>
    <x v="1"/>
    <x v="3"/>
    <x v="2"/>
  </r>
  <r>
    <n v="50537431"/>
    <x v="162"/>
    <n v="100017964"/>
    <n v="14.999999999999998"/>
    <x v="1"/>
    <x v="3"/>
    <x v="3"/>
  </r>
  <r>
    <n v="42364531"/>
    <x v="162"/>
    <n v="100000461"/>
    <n v="103.33333333333331"/>
    <x v="1"/>
    <x v="3"/>
    <x v="2"/>
  </r>
  <r>
    <n v="710055501"/>
    <x v="162"/>
    <n v="100001560"/>
    <n v="7"/>
    <x v="1"/>
    <x v="3"/>
    <x v="3"/>
  </r>
  <r>
    <n v="52250270"/>
    <x v="162"/>
    <n v="100001731"/>
    <n v="94.333333333333329"/>
    <x v="1"/>
    <x v="3"/>
    <x v="2"/>
  </r>
  <r>
    <n v="37847571"/>
    <x v="162"/>
    <n v="100001799"/>
    <n v="23.666666666666664"/>
    <x v="1"/>
    <x v="3"/>
    <x v="3"/>
  </r>
  <r>
    <n v="710160860"/>
    <x v="162"/>
    <n v="100001817"/>
    <n v="81.666666666666657"/>
    <x v="1"/>
    <x v="3"/>
    <x v="2"/>
  </r>
  <r>
    <n v="710055854"/>
    <x v="162"/>
    <n v="100001900"/>
    <n v="17.333333333333332"/>
    <x v="1"/>
    <x v="3"/>
    <x v="3"/>
  </r>
  <r>
    <n v="710055846"/>
    <x v="162"/>
    <n v="100001901"/>
    <n v="25"/>
    <x v="1"/>
    <x v="3"/>
    <x v="3"/>
  </r>
  <r>
    <n v="710055870"/>
    <x v="162"/>
    <n v="100001925"/>
    <n v="30.999999999999996"/>
    <x v="1"/>
    <x v="3"/>
    <x v="3"/>
  </r>
  <r>
    <n v="710055889"/>
    <x v="162"/>
    <n v="100001932"/>
    <n v="24.666666666666664"/>
    <x v="1"/>
    <x v="3"/>
    <x v="3"/>
  </r>
  <r>
    <n v="710056141"/>
    <x v="162"/>
    <n v="100002127"/>
    <n v="14.666666666666664"/>
    <x v="1"/>
    <x v="3"/>
    <x v="3"/>
  </r>
  <r>
    <n v="37837095"/>
    <x v="162"/>
    <n v="100002495"/>
    <n v="148"/>
    <x v="1"/>
    <x v="3"/>
    <x v="2"/>
  </r>
  <r>
    <n v="710057075"/>
    <x v="162"/>
    <n v="100002502"/>
    <n v="23"/>
    <x v="1"/>
    <x v="3"/>
    <x v="3"/>
  </r>
  <r>
    <n v="710057105"/>
    <x v="162"/>
    <n v="100002516"/>
    <n v="19.333333333333332"/>
    <x v="1"/>
    <x v="3"/>
    <x v="3"/>
  </r>
  <r>
    <n v="710057130"/>
    <x v="162"/>
    <n v="100002524"/>
    <n v="16"/>
    <x v="1"/>
    <x v="3"/>
    <x v="3"/>
  </r>
  <r>
    <n v="710057237"/>
    <x v="162"/>
    <n v="100002696"/>
    <n v="24.666666666666664"/>
    <x v="1"/>
    <x v="3"/>
    <x v="3"/>
  </r>
  <r>
    <n v="710178387"/>
    <x v="162"/>
    <n v="100002701"/>
    <n v="22.666666666666664"/>
    <x v="1"/>
    <x v="3"/>
    <x v="3"/>
  </r>
  <r>
    <n v="710057270"/>
    <x v="162"/>
    <n v="100002557"/>
    <n v="34.333333333333329"/>
    <x v="1"/>
    <x v="3"/>
    <x v="3"/>
  </r>
  <r>
    <n v="37838504"/>
    <x v="162"/>
    <n v="100002731"/>
    <n v="160"/>
    <x v="1"/>
    <x v="3"/>
    <x v="1"/>
  </r>
  <r>
    <n v="37840657"/>
    <x v="162"/>
    <n v="100002602"/>
    <n v="27.333333333333332"/>
    <x v="1"/>
    <x v="3"/>
    <x v="3"/>
  </r>
  <r>
    <n v="710057342"/>
    <x v="162"/>
    <n v="100002607"/>
    <n v="26.333333333333329"/>
    <x v="1"/>
    <x v="3"/>
    <x v="3"/>
  </r>
  <r>
    <n v="37837079"/>
    <x v="162"/>
    <n v="100002613"/>
    <n v="135"/>
    <x v="1"/>
    <x v="3"/>
    <x v="2"/>
  </r>
  <r>
    <n v="710057369"/>
    <x v="162"/>
    <n v="100002763"/>
    <n v="27.333333333333332"/>
    <x v="1"/>
    <x v="3"/>
    <x v="3"/>
  </r>
  <r>
    <n v="36080772"/>
    <x v="162"/>
    <n v="100003017"/>
    <n v="713"/>
    <x v="1"/>
    <x v="3"/>
    <x v="0"/>
  </r>
  <r>
    <n v="37850946"/>
    <x v="162"/>
    <n v="100002816"/>
    <n v="23.666666666666664"/>
    <x v="1"/>
    <x v="3"/>
    <x v="3"/>
  </r>
  <r>
    <n v="37836480"/>
    <x v="162"/>
    <n v="100002821"/>
    <n v="127.33333333333333"/>
    <x v="1"/>
    <x v="3"/>
    <x v="2"/>
  </r>
  <r>
    <n v="710057962"/>
    <x v="162"/>
    <n v="100002327"/>
    <n v="32.333333333333329"/>
    <x v="1"/>
    <x v="3"/>
    <x v="3"/>
  </r>
  <r>
    <n v="37984756"/>
    <x v="162"/>
    <n v="100002338"/>
    <n v="32"/>
    <x v="1"/>
    <x v="3"/>
    <x v="3"/>
  </r>
  <r>
    <n v="36090387"/>
    <x v="162"/>
    <n v="100002826"/>
    <n v="148"/>
    <x v="1"/>
    <x v="3"/>
    <x v="2"/>
  </r>
  <r>
    <n v="37836579"/>
    <x v="162"/>
    <n v="100002836"/>
    <n v="270.33333333333331"/>
    <x v="1"/>
    <x v="3"/>
    <x v="0"/>
  </r>
  <r>
    <n v="37836544"/>
    <x v="162"/>
    <n v="100002842"/>
    <n v="112.66666666666666"/>
    <x v="1"/>
    <x v="3"/>
    <x v="2"/>
  </r>
  <r>
    <n v="37877194"/>
    <x v="162"/>
    <n v="100012933"/>
    <n v="468.66666666666663"/>
    <x v="1057"/>
    <x v="3"/>
    <x v="0"/>
  </r>
  <r>
    <n v="37842251"/>
    <x v="162"/>
    <n v="100002861"/>
    <n v="61.666666666666664"/>
    <x v="1"/>
    <x v="3"/>
    <x v="2"/>
  </r>
  <r>
    <n v="710058063"/>
    <x v="162"/>
    <n v="100002364"/>
    <n v="33"/>
    <x v="1"/>
    <x v="3"/>
    <x v="3"/>
  </r>
  <r>
    <n v="37836803"/>
    <x v="162"/>
    <n v="100002442"/>
    <n v="85.666666666666657"/>
    <x v="1"/>
    <x v="3"/>
    <x v="2"/>
  </r>
  <r>
    <n v="36093751"/>
    <x v="162"/>
    <n v="100002890"/>
    <n v="305.66666666666663"/>
    <x v="1"/>
    <x v="3"/>
    <x v="0"/>
  </r>
  <r>
    <n v="710058152"/>
    <x v="162"/>
    <n v="100002465"/>
    <n v="31.999999999999996"/>
    <x v="1"/>
    <x v="3"/>
    <x v="3"/>
  </r>
  <r>
    <n v="37836561"/>
    <x v="162"/>
    <n v="100003244"/>
    <n v="214.33333333333331"/>
    <x v="1"/>
    <x v="3"/>
    <x v="1"/>
  </r>
  <r>
    <n v="710055552"/>
    <x v="162"/>
    <n v="100001746"/>
    <n v="5"/>
    <x v="1"/>
    <x v="3"/>
    <x v="3"/>
  </r>
  <r>
    <n v="36080691"/>
    <x v="162"/>
    <n v="100002846"/>
    <n v="165.66666666666666"/>
    <x v="1"/>
    <x v="3"/>
    <x v="1"/>
  </r>
  <r>
    <n v="31875408"/>
    <x v="162"/>
    <n v="100002830"/>
    <n v="185.66666666666666"/>
    <x v="1"/>
    <x v="3"/>
    <x v="1"/>
  </r>
  <r>
    <n v="42401526"/>
    <x v="162"/>
    <n v="100017399"/>
    <n v="225"/>
    <x v="1"/>
    <x v="3"/>
    <x v="1"/>
  </r>
  <r>
    <n v="37990845"/>
    <x v="162"/>
    <n v="100002714"/>
    <n v="149"/>
    <x v="1"/>
    <x v="3"/>
    <x v="2"/>
  </r>
  <r>
    <n v="42165393"/>
    <x v="162"/>
    <n v="100002982"/>
    <n v="313.33333333333331"/>
    <x v="1"/>
    <x v="3"/>
    <x v="0"/>
  </r>
  <r>
    <n v="37877089"/>
    <x v="162"/>
    <n v="100012672"/>
    <n v="64"/>
    <x v="1058"/>
    <x v="3"/>
    <x v="2"/>
  </r>
  <r>
    <n v="710057067"/>
    <x v="162"/>
    <n v="100003519"/>
    <n v="27.666666666666664"/>
    <x v="1"/>
    <x v="3"/>
    <x v="3"/>
  </r>
  <r>
    <n v="36127931"/>
    <x v="162"/>
    <n v="100003533"/>
    <n v="359"/>
    <x v="1"/>
    <x v="3"/>
    <x v="0"/>
  </r>
  <r>
    <n v="710057121"/>
    <x v="162"/>
    <n v="100003548"/>
    <n v="26.333333333333332"/>
    <x v="1"/>
    <x v="3"/>
    <x v="3"/>
  </r>
  <r>
    <n v="37944681"/>
    <x v="162"/>
    <n v="100013164"/>
    <n v="67"/>
    <x v="1059"/>
    <x v="3"/>
    <x v="2"/>
  </r>
  <r>
    <n v="51253381"/>
    <x v="162"/>
    <n v="100003567"/>
    <n v="33.333333333333329"/>
    <x v="1"/>
    <x v="3"/>
    <x v="3"/>
  </r>
  <r>
    <n v="42285488"/>
    <x v="162"/>
    <n v="100003599"/>
    <n v="12.999999999999998"/>
    <x v="1"/>
    <x v="3"/>
    <x v="3"/>
  </r>
  <r>
    <n v="42238854"/>
    <x v="162"/>
    <n v="100013168"/>
    <n v="29.999999999999996"/>
    <x v="1060"/>
    <x v="3"/>
    <x v="3"/>
  </r>
  <r>
    <n v="710057512"/>
    <x v="162"/>
    <n v="100003806"/>
    <n v="18"/>
    <x v="1"/>
    <x v="3"/>
    <x v="3"/>
  </r>
  <r>
    <n v="710057652"/>
    <x v="162"/>
    <n v="100003860"/>
    <n v="26.666666666666664"/>
    <x v="1"/>
    <x v="3"/>
    <x v="3"/>
  </r>
  <r>
    <n v="36126543"/>
    <x v="162"/>
    <n v="100004609"/>
    <n v="631.33333333333326"/>
    <x v="1"/>
    <x v="3"/>
    <x v="0"/>
  </r>
  <r>
    <n v="710057830"/>
    <x v="162"/>
    <n v="100004672"/>
    <n v="47"/>
    <x v="1"/>
    <x v="3"/>
    <x v="3"/>
  </r>
  <r>
    <n v="710057679"/>
    <x v="162"/>
    <n v="100004451"/>
    <n v="17.333333333333332"/>
    <x v="1"/>
    <x v="3"/>
    <x v="3"/>
  </r>
  <r>
    <n v="36125083"/>
    <x v="162"/>
    <n v="100003615"/>
    <n v="219.66666666666666"/>
    <x v="1"/>
    <x v="3"/>
    <x v="1"/>
  </r>
  <r>
    <n v="36129836"/>
    <x v="162"/>
    <n v="100004457"/>
    <n v="61.333333333333329"/>
    <x v="1"/>
    <x v="3"/>
    <x v="2"/>
  </r>
  <r>
    <n v="36125873"/>
    <x v="162"/>
    <n v="100004461"/>
    <n v="275.66666666666663"/>
    <x v="1"/>
    <x v="3"/>
    <x v="0"/>
  </r>
  <r>
    <n v="36129763"/>
    <x v="162"/>
    <n v="100004469"/>
    <n v="23.333333333333332"/>
    <x v="1"/>
    <x v="3"/>
    <x v="3"/>
  </r>
  <r>
    <n v="36125440"/>
    <x v="162"/>
    <n v="100003642"/>
    <n v="117.66666666666666"/>
    <x v="1"/>
    <x v="3"/>
    <x v="2"/>
  </r>
  <r>
    <n v="710062710"/>
    <x v="162"/>
    <n v="100013216"/>
    <n v="8"/>
    <x v="1061"/>
    <x v="3"/>
    <x v="3"/>
  </r>
  <r>
    <n v="36125881"/>
    <x v="162"/>
    <n v="100004474"/>
    <n v="295.33333333333331"/>
    <x v="1"/>
    <x v="3"/>
    <x v="0"/>
  </r>
  <r>
    <n v="710062729"/>
    <x v="162"/>
    <n v="100012760"/>
    <n v="23.333333333333332"/>
    <x v="1062"/>
    <x v="3"/>
    <x v="3"/>
  </r>
  <r>
    <n v="36125938"/>
    <x v="162"/>
    <n v="100004477"/>
    <n v="220.66666666666666"/>
    <x v="1"/>
    <x v="3"/>
    <x v="1"/>
  </r>
  <r>
    <n v="37944941"/>
    <x v="162"/>
    <n v="100013229"/>
    <n v="53.666666666666664"/>
    <x v="1063"/>
    <x v="3"/>
    <x v="2"/>
  </r>
  <r>
    <n v="36129780"/>
    <x v="162"/>
    <n v="100004484"/>
    <n v="37.666666666666664"/>
    <x v="1"/>
    <x v="3"/>
    <x v="3"/>
  </r>
  <r>
    <n v="36129861"/>
    <x v="162"/>
    <n v="100004489"/>
    <n v="56.666666666666664"/>
    <x v="1"/>
    <x v="3"/>
    <x v="2"/>
  </r>
  <r>
    <n v="42025737"/>
    <x v="162"/>
    <n v="100003652"/>
    <n v="23.333333333333332"/>
    <x v="1"/>
    <x v="3"/>
    <x v="3"/>
  </r>
  <r>
    <n v="710057784"/>
    <x v="162"/>
    <n v="100004526"/>
    <n v="12.333333333333332"/>
    <x v="1"/>
    <x v="3"/>
    <x v="3"/>
  </r>
  <r>
    <n v="31202675"/>
    <x v="162"/>
    <n v="100003719"/>
    <n v="540.33333333333326"/>
    <x v="1"/>
    <x v="3"/>
    <x v="0"/>
  </r>
  <r>
    <n v="36125954"/>
    <x v="162"/>
    <n v="100004532"/>
    <n v="142.66666666666666"/>
    <x v="1"/>
    <x v="3"/>
    <x v="2"/>
  </r>
  <r>
    <n v="36125997"/>
    <x v="162"/>
    <n v="100004547"/>
    <n v="182.66666666666666"/>
    <x v="1"/>
    <x v="3"/>
    <x v="1"/>
  </r>
  <r>
    <n v="37918818"/>
    <x v="162"/>
    <n v="100004709"/>
    <n v="26"/>
    <x v="1"/>
    <x v="3"/>
    <x v="3"/>
  </r>
  <r>
    <n v="35995947"/>
    <x v="162"/>
    <n v="100003974"/>
    <n v="331.66666666666663"/>
    <x v="1"/>
    <x v="3"/>
    <x v="0"/>
  </r>
  <r>
    <n v="710220367"/>
    <x v="162"/>
    <n v="100003445"/>
    <n v="28.666666666666664"/>
    <x v="1"/>
    <x v="3"/>
    <x v="3"/>
  </r>
  <r>
    <n v="710059299"/>
    <x v="162"/>
    <n v="100004350"/>
    <n v="23.333333333333332"/>
    <x v="1"/>
    <x v="3"/>
    <x v="3"/>
  </r>
  <r>
    <n v="34057579"/>
    <x v="162"/>
    <n v="100003483"/>
    <n v="413.66666666666663"/>
    <x v="1"/>
    <x v="3"/>
    <x v="0"/>
  </r>
  <r>
    <n v="710062893"/>
    <x v="162"/>
    <n v="100013091"/>
    <n v="51"/>
    <x v="1064"/>
    <x v="3"/>
    <x v="2"/>
  </r>
  <r>
    <n v="710059418"/>
    <x v="162"/>
    <n v="100003513"/>
    <n v="22.666666666666664"/>
    <x v="1"/>
    <x v="3"/>
    <x v="3"/>
  </r>
  <r>
    <n v="37913743"/>
    <x v="162"/>
    <n v="100004037"/>
    <n v="41.666666666666664"/>
    <x v="1"/>
    <x v="3"/>
    <x v="3"/>
  </r>
  <r>
    <n v="37915380"/>
    <x v="162"/>
    <n v="100004050"/>
    <n v="51.666666666666664"/>
    <x v="1"/>
    <x v="3"/>
    <x v="2"/>
  </r>
  <r>
    <n v="36126713"/>
    <x v="162"/>
    <n v="100004095"/>
    <n v="157.66666666666666"/>
    <x v="1"/>
    <x v="3"/>
    <x v="1"/>
  </r>
  <r>
    <n v="36126675"/>
    <x v="162"/>
    <n v="100004101"/>
    <n v="246.33333333333331"/>
    <x v="1"/>
    <x v="3"/>
    <x v="1"/>
  </r>
  <r>
    <n v="36126730"/>
    <x v="162"/>
    <n v="100004123"/>
    <n v="161.66666666666666"/>
    <x v="1"/>
    <x v="3"/>
    <x v="1"/>
  </r>
  <r>
    <n v="710063210"/>
    <x v="162"/>
    <n v="100012189"/>
    <n v="4"/>
    <x v="1"/>
    <x v="3"/>
    <x v="3"/>
  </r>
  <r>
    <n v="36126764"/>
    <x v="162"/>
    <n v="100004148"/>
    <n v="261"/>
    <x v="1"/>
    <x v="3"/>
    <x v="0"/>
  </r>
  <r>
    <n v="42020131"/>
    <x v="162"/>
    <n v="100004164"/>
    <n v="39.666666666666664"/>
    <x v="1"/>
    <x v="3"/>
    <x v="3"/>
  </r>
  <r>
    <n v="710059523"/>
    <x v="162"/>
    <n v="100004189"/>
    <n v="60.333333333333329"/>
    <x v="1"/>
    <x v="3"/>
    <x v="2"/>
  </r>
  <r>
    <n v="710059558"/>
    <x v="162"/>
    <n v="100004309"/>
    <n v="51.333333333333329"/>
    <x v="1"/>
    <x v="3"/>
    <x v="2"/>
  </r>
  <r>
    <n v="710059566"/>
    <x v="162"/>
    <n v="100004314"/>
    <n v="27.333333333333332"/>
    <x v="1"/>
    <x v="3"/>
    <x v="3"/>
  </r>
  <r>
    <n v="710057407"/>
    <x v="162"/>
    <n v="100003778"/>
    <n v="18.666666666666664"/>
    <x v="1"/>
    <x v="3"/>
    <x v="3"/>
  </r>
  <r>
    <n v="37914359"/>
    <x v="162"/>
    <n v="100004542"/>
    <n v="25.333333333333332"/>
    <x v="1"/>
    <x v="3"/>
    <x v="3"/>
  </r>
  <r>
    <n v="710059400"/>
    <x v="162"/>
    <n v="100004347"/>
    <n v="40.333333333333329"/>
    <x v="1"/>
    <x v="3"/>
    <x v="3"/>
  </r>
  <r>
    <n v="710155040"/>
    <x v="162"/>
    <n v="100004432"/>
    <n v="25.333333333333329"/>
    <x v="1"/>
    <x v="3"/>
    <x v="3"/>
  </r>
  <r>
    <n v="37876139"/>
    <x v="162"/>
    <n v="100013451"/>
    <n v="19.333333333333332"/>
    <x v="1065"/>
    <x v="3"/>
    <x v="3"/>
  </r>
  <r>
    <n v="37876121"/>
    <x v="162"/>
    <n v="100013466"/>
    <n v="17"/>
    <x v="1066"/>
    <x v="3"/>
    <x v="3"/>
  </r>
  <r>
    <n v="37872893"/>
    <x v="162"/>
    <n v="100013469"/>
    <n v="61.333333333333329"/>
    <x v="1067"/>
    <x v="3"/>
    <x v="2"/>
  </r>
  <r>
    <n v="37876147"/>
    <x v="162"/>
    <n v="100013473"/>
    <n v="23.999999999999996"/>
    <x v="1068"/>
    <x v="3"/>
    <x v="3"/>
  </r>
  <r>
    <n v="35534664"/>
    <x v="162"/>
    <n v="100013477"/>
    <n v="324.66666666666663"/>
    <x v="1069"/>
    <x v="3"/>
    <x v="0"/>
  </r>
  <r>
    <n v="710059337"/>
    <x v="162"/>
    <n v="100004007"/>
    <n v="25.333333333333332"/>
    <x v="1"/>
    <x v="3"/>
    <x v="3"/>
  </r>
  <r>
    <n v="37872915"/>
    <x v="162"/>
    <n v="100013489"/>
    <n v="269.33333333333331"/>
    <x v="1070"/>
    <x v="3"/>
    <x v="0"/>
  </r>
  <r>
    <n v="37872940"/>
    <x v="162"/>
    <n v="100013566"/>
    <n v="132"/>
    <x v="1071"/>
    <x v="3"/>
    <x v="2"/>
  </r>
  <r>
    <n v="36129046"/>
    <x v="162"/>
    <n v="100003492"/>
    <n v="167"/>
    <x v="1"/>
    <x v="3"/>
    <x v="1"/>
  </r>
  <r>
    <n v="710228538"/>
    <x v="162"/>
    <n v="100004648"/>
    <n v="113.33333333333333"/>
    <x v="1"/>
    <x v="3"/>
    <x v="2"/>
  </r>
  <r>
    <n v="37861344"/>
    <x v="162"/>
    <n v="100005749"/>
    <n v="380.33333333333331"/>
    <x v="1"/>
    <x v="3"/>
    <x v="0"/>
  </r>
  <r>
    <n v="37865421"/>
    <x v="162"/>
    <n v="100004963"/>
    <n v="138.66666666666666"/>
    <x v="1"/>
    <x v="3"/>
    <x v="2"/>
  </r>
  <r>
    <n v="710056729"/>
    <x v="162"/>
    <n v="100005047"/>
    <n v="20"/>
    <x v="1"/>
    <x v="3"/>
    <x v="3"/>
  </r>
  <r>
    <n v="37865617"/>
    <x v="162"/>
    <n v="100005224"/>
    <n v="149"/>
    <x v="1"/>
    <x v="3"/>
    <x v="2"/>
  </r>
  <r>
    <n v="710056753"/>
    <x v="162"/>
    <n v="100005244"/>
    <n v="17"/>
    <x v="1"/>
    <x v="3"/>
    <x v="3"/>
  </r>
  <r>
    <n v="42202582"/>
    <x v="162"/>
    <n v="100005588"/>
    <n v="22"/>
    <x v="1"/>
    <x v="3"/>
    <x v="3"/>
  </r>
  <r>
    <n v="710056834"/>
    <x v="162"/>
    <n v="100005627"/>
    <n v="23"/>
    <x v="1"/>
    <x v="3"/>
    <x v="3"/>
  </r>
  <r>
    <n v="710056885"/>
    <x v="162"/>
    <n v="100006045"/>
    <n v="17.333333333333332"/>
    <x v="1"/>
    <x v="3"/>
    <x v="3"/>
  </r>
  <r>
    <n v="37968718"/>
    <x v="162"/>
    <n v="100006114"/>
    <n v="30.333333333333329"/>
    <x v="1"/>
    <x v="3"/>
    <x v="3"/>
  </r>
  <r>
    <n v="37865200"/>
    <x v="162"/>
    <n v="100006156"/>
    <n v="63.333333333333329"/>
    <x v="1"/>
    <x v="3"/>
    <x v="2"/>
  </r>
  <r>
    <n v="52591018"/>
    <x v="162"/>
    <n v="100018766"/>
    <n v="6.6666666666666661"/>
    <x v="1"/>
    <x v="3"/>
    <x v="3"/>
  </r>
  <r>
    <n v="37865145"/>
    <x v="162"/>
    <n v="100006339"/>
    <n v="351.66666666666663"/>
    <x v="1"/>
    <x v="3"/>
    <x v="0"/>
  </r>
  <r>
    <n v="710056923"/>
    <x v="162"/>
    <n v="100006382"/>
    <n v="23.333333333333332"/>
    <x v="1"/>
    <x v="3"/>
    <x v="3"/>
  </r>
  <r>
    <n v="37865480"/>
    <x v="162"/>
    <n v="100006425"/>
    <n v="66"/>
    <x v="1"/>
    <x v="3"/>
    <x v="2"/>
  </r>
  <r>
    <n v="710156170"/>
    <x v="162"/>
    <n v="100004931"/>
    <n v="13.333333333333332"/>
    <x v="1"/>
    <x v="3"/>
    <x v="3"/>
  </r>
  <r>
    <n v="710262973"/>
    <x v="162"/>
    <n v="100017632"/>
    <n v="24.666666666666664"/>
    <x v="1"/>
    <x v="3"/>
    <x v="3"/>
  </r>
  <r>
    <n v="710056354"/>
    <x v="162"/>
    <n v="100006099"/>
    <n v="12.666666666666666"/>
    <x v="1"/>
    <x v="3"/>
    <x v="3"/>
  </r>
  <r>
    <n v="710056362"/>
    <x v="162"/>
    <n v="100006783"/>
    <n v="9"/>
    <x v="1"/>
    <x v="3"/>
    <x v="3"/>
  </r>
  <r>
    <n v="710056370"/>
    <x v="162"/>
    <n v="100006374"/>
    <n v="18.666666666666664"/>
    <x v="1"/>
    <x v="3"/>
    <x v="3"/>
  </r>
  <r>
    <n v="37864505"/>
    <x v="162"/>
    <n v="100006118"/>
    <n v="134.33333333333331"/>
    <x v="1"/>
    <x v="3"/>
    <x v="2"/>
  </r>
  <r>
    <n v="710135726"/>
    <x v="162"/>
    <n v="100006157"/>
    <n v="9.3333333333333321"/>
    <x v="1"/>
    <x v="3"/>
    <x v="3"/>
  </r>
  <r>
    <n v="710056974"/>
    <x v="162"/>
    <n v="100004948"/>
    <n v="31.333333333333332"/>
    <x v="1"/>
    <x v="3"/>
    <x v="3"/>
  </r>
  <r>
    <n v="710201656"/>
    <x v="162"/>
    <n v="100004951"/>
    <n v="11.666666666666666"/>
    <x v="1"/>
    <x v="3"/>
    <x v="3"/>
  </r>
  <r>
    <n v="37863886"/>
    <x v="162"/>
    <n v="100005030"/>
    <n v="51.333333333333329"/>
    <x v="1"/>
    <x v="3"/>
    <x v="2"/>
  </r>
  <r>
    <n v="37863894"/>
    <x v="162"/>
    <n v="100005058"/>
    <n v="103.33333333333333"/>
    <x v="1"/>
    <x v="3"/>
    <x v="2"/>
  </r>
  <r>
    <n v="37863932"/>
    <x v="162"/>
    <n v="100005333"/>
    <n v="394.33333333333331"/>
    <x v="1"/>
    <x v="3"/>
    <x v="0"/>
  </r>
  <r>
    <n v="37863941"/>
    <x v="162"/>
    <n v="100005638"/>
    <n v="182.66666666666666"/>
    <x v="1"/>
    <x v="3"/>
    <x v="1"/>
  </r>
  <r>
    <n v="37863967"/>
    <x v="162"/>
    <n v="100005659"/>
    <n v="214.66666666666663"/>
    <x v="1"/>
    <x v="3"/>
    <x v="1"/>
  </r>
  <r>
    <n v="710094265"/>
    <x v="162"/>
    <n v="100005978"/>
    <n v="11.333333333333332"/>
    <x v="1"/>
    <x v="3"/>
    <x v="3"/>
  </r>
  <r>
    <n v="710057032"/>
    <x v="162"/>
    <n v="100006036"/>
    <n v="21"/>
    <x v="1"/>
    <x v="3"/>
    <x v="3"/>
  </r>
  <r>
    <n v="710057040"/>
    <x v="162"/>
    <n v="100006088"/>
    <n v="20.333333333333332"/>
    <x v="1"/>
    <x v="3"/>
    <x v="3"/>
  </r>
  <r>
    <n v="37866711"/>
    <x v="162"/>
    <n v="100006105"/>
    <n v="14.999999999999998"/>
    <x v="1"/>
    <x v="3"/>
    <x v="3"/>
  </r>
  <r>
    <n v="37864017"/>
    <x v="162"/>
    <n v="100006356"/>
    <n v="95"/>
    <x v="1"/>
    <x v="3"/>
    <x v="2"/>
  </r>
  <r>
    <n v="710064306"/>
    <x v="162"/>
    <n v="100013870"/>
    <n v="22.666666666666664"/>
    <x v="1072"/>
    <x v="3"/>
    <x v="3"/>
  </r>
  <r>
    <n v="37864033"/>
    <x v="162"/>
    <n v="100006515"/>
    <n v="59.333333333333329"/>
    <x v="1"/>
    <x v="3"/>
    <x v="2"/>
  </r>
  <r>
    <n v="710055897"/>
    <x v="162"/>
    <n v="100005040"/>
    <n v="3.333333333333333"/>
    <x v="1"/>
    <x v="3"/>
    <x v="3"/>
  </r>
  <r>
    <n v="710056079"/>
    <x v="162"/>
    <n v="100005454"/>
    <n v="28.333333333333332"/>
    <x v="1"/>
    <x v="3"/>
    <x v="3"/>
  </r>
  <r>
    <n v="37865382"/>
    <x v="162"/>
    <n v="100005009"/>
    <n v="210.99999999999997"/>
    <x v="1"/>
    <x v="3"/>
    <x v="1"/>
  </r>
  <r>
    <n v="37865633"/>
    <x v="162"/>
    <n v="100005116"/>
    <n v="17"/>
    <x v="1"/>
    <x v="3"/>
    <x v="3"/>
  </r>
  <r>
    <n v="42071399"/>
    <x v="162"/>
    <n v="100017447"/>
    <n v="275.66666666666663"/>
    <x v="1"/>
    <x v="3"/>
    <x v="0"/>
  </r>
  <r>
    <n v="710056877"/>
    <x v="162"/>
    <n v="100006654"/>
    <n v="24"/>
    <x v="1"/>
    <x v="3"/>
    <x v="3"/>
  </r>
  <r>
    <n v="42117089"/>
    <x v="162"/>
    <n v="100006669"/>
    <n v="35"/>
    <x v="1"/>
    <x v="3"/>
    <x v="3"/>
  </r>
  <r>
    <n v="31826113"/>
    <x v="162"/>
    <n v="100005599"/>
    <n v="30.333333333333332"/>
    <x v="1"/>
    <x v="3"/>
    <x v="3"/>
  </r>
  <r>
    <n v="588041"/>
    <x v="162"/>
    <n v="100005744"/>
    <n v="168.33333333333331"/>
    <x v="1"/>
    <x v="3"/>
    <x v="1"/>
  </r>
  <r>
    <n v="42369649"/>
    <x v="162"/>
    <n v="100006983"/>
    <n v="56.333333333333329"/>
    <x v="1"/>
    <x v="3"/>
    <x v="2"/>
  </r>
  <r>
    <n v="42078415"/>
    <x v="162"/>
    <n v="100013415"/>
    <n v="102.33333333333333"/>
    <x v="1073"/>
    <x v="3"/>
    <x v="2"/>
  </r>
  <r>
    <n v="42434912"/>
    <x v="162"/>
    <n v="100008773"/>
    <n v="234.66666666666666"/>
    <x v="1074"/>
    <x v="3"/>
    <x v="1"/>
  </r>
  <r>
    <n v="710056770"/>
    <x v="162"/>
    <n v="100005472"/>
    <n v="19.333333333333332"/>
    <x v="1"/>
    <x v="3"/>
    <x v="3"/>
  </r>
  <r>
    <n v="37812688"/>
    <x v="162"/>
    <n v="100007153"/>
    <n v="201.33333333333331"/>
    <x v="1"/>
    <x v="3"/>
    <x v="1"/>
  </r>
  <r>
    <n v="37910400"/>
    <x v="162"/>
    <n v="100007178"/>
    <n v="20"/>
    <x v="1"/>
    <x v="3"/>
    <x v="3"/>
  </r>
  <r>
    <n v="710058462"/>
    <x v="162"/>
    <n v="100007573"/>
    <n v="48"/>
    <x v="1"/>
    <x v="3"/>
    <x v="3"/>
  </r>
  <r>
    <n v="37812785"/>
    <x v="162"/>
    <n v="100007596"/>
    <n v="89.666666666666657"/>
    <x v="1"/>
    <x v="3"/>
    <x v="2"/>
  </r>
  <r>
    <n v="42090741"/>
    <x v="162"/>
    <n v="100012793"/>
    <n v="217.66666666666666"/>
    <x v="1075"/>
    <x v="3"/>
    <x v="1"/>
  </r>
  <r>
    <n v="42224055"/>
    <x v="162"/>
    <n v="100017455"/>
    <n v="417"/>
    <x v="1"/>
    <x v="3"/>
    <x v="0"/>
  </r>
  <r>
    <n v="37810278"/>
    <x v="162"/>
    <n v="100008188"/>
    <n v="148.66666666666666"/>
    <x v="1"/>
    <x v="3"/>
    <x v="2"/>
  </r>
  <r>
    <n v="52108163"/>
    <x v="162"/>
    <n v="100018559"/>
    <n v="54.333333333333329"/>
    <x v="1"/>
    <x v="3"/>
    <x v="2"/>
  </r>
  <r>
    <n v="42081602"/>
    <x v="162"/>
    <n v="100013255"/>
    <n v="175.66666666666666"/>
    <x v="1076"/>
    <x v="3"/>
    <x v="1"/>
  </r>
  <r>
    <n v="42384010"/>
    <x v="162"/>
    <n v="100017508"/>
    <n v="169.33333333333331"/>
    <x v="1"/>
    <x v="3"/>
    <x v="1"/>
  </r>
  <r>
    <n v="37813081"/>
    <x v="162"/>
    <n v="100008207"/>
    <n v="307.33333333333331"/>
    <x v="1"/>
    <x v="3"/>
    <x v="0"/>
  </r>
  <r>
    <n v="37808770"/>
    <x v="162"/>
    <n v="100007445"/>
    <n v="167.66666666666666"/>
    <x v="1"/>
    <x v="3"/>
    <x v="1"/>
  </r>
  <r>
    <n v="710130371"/>
    <x v="162"/>
    <n v="100007460"/>
    <n v="28"/>
    <x v="1"/>
    <x v="3"/>
    <x v="3"/>
  </r>
  <r>
    <n v="37810286"/>
    <x v="162"/>
    <n v="100008279"/>
    <n v="306"/>
    <x v="1"/>
    <x v="3"/>
    <x v="0"/>
  </r>
  <r>
    <n v="37810120"/>
    <x v="162"/>
    <n v="100008743"/>
    <n v="383.66666666666663"/>
    <x v="1"/>
    <x v="3"/>
    <x v="0"/>
  </r>
  <r>
    <n v="37808818"/>
    <x v="162"/>
    <n v="100007475"/>
    <n v="163.33333333333331"/>
    <x v="1"/>
    <x v="3"/>
    <x v="1"/>
  </r>
  <r>
    <n v="42349036"/>
    <x v="162"/>
    <n v="100008756"/>
    <n v="51.666666666666657"/>
    <x v="1"/>
    <x v="3"/>
    <x v="2"/>
  </r>
  <r>
    <n v="37810316"/>
    <x v="162"/>
    <n v="100008328"/>
    <n v="673.33333333333326"/>
    <x v="1"/>
    <x v="3"/>
    <x v="0"/>
  </r>
  <r>
    <n v="710058594"/>
    <x v="162"/>
    <n v="100008764"/>
    <n v="75.666666666666657"/>
    <x v="1"/>
    <x v="3"/>
    <x v="2"/>
  </r>
  <r>
    <n v="710146736"/>
    <x v="162"/>
    <n v="100008346"/>
    <n v="35"/>
    <x v="1"/>
    <x v="3"/>
    <x v="3"/>
  </r>
  <r>
    <n v="37903098"/>
    <x v="162"/>
    <n v="100008356"/>
    <n v="88.666666666666657"/>
    <x v="1"/>
    <x v="3"/>
    <x v="2"/>
  </r>
  <r>
    <n v="37810227"/>
    <x v="162"/>
    <n v="100008833"/>
    <n v="48.333333333333329"/>
    <x v="1"/>
    <x v="3"/>
    <x v="3"/>
  </r>
  <r>
    <n v="37814109"/>
    <x v="162"/>
    <n v="100007630"/>
    <n v="23.333333333333332"/>
    <x v="1"/>
    <x v="3"/>
    <x v="3"/>
  </r>
  <r>
    <n v="37810588"/>
    <x v="162"/>
    <n v="100007661"/>
    <n v="16.666666666666664"/>
    <x v="1"/>
    <x v="3"/>
    <x v="3"/>
  </r>
  <r>
    <n v="710061501"/>
    <x v="162"/>
    <n v="100015194"/>
    <n v="24"/>
    <x v="1077"/>
    <x v="3"/>
    <x v="3"/>
  </r>
  <r>
    <n v="50471627"/>
    <x v="162"/>
    <n v="100017705"/>
    <n v="118.66666666666666"/>
    <x v="1"/>
    <x v="3"/>
    <x v="2"/>
  </r>
  <r>
    <n v="710166443"/>
    <x v="162"/>
    <n v="100008474"/>
    <n v="42.333333333333329"/>
    <x v="1"/>
    <x v="3"/>
    <x v="3"/>
  </r>
  <r>
    <n v="37810405"/>
    <x v="162"/>
    <n v="100007821"/>
    <n v="112.66666666666666"/>
    <x v="1"/>
    <x v="3"/>
    <x v="2"/>
  </r>
  <r>
    <n v="37810618"/>
    <x v="162"/>
    <n v="100007839"/>
    <n v="143"/>
    <x v="1"/>
    <x v="3"/>
    <x v="2"/>
  </r>
  <r>
    <n v="710061633"/>
    <x v="162"/>
    <n v="100015300"/>
    <n v="20"/>
    <x v="1078"/>
    <x v="3"/>
    <x v="3"/>
  </r>
  <r>
    <n v="710058756"/>
    <x v="162"/>
    <n v="100007861"/>
    <n v="53.666666666666664"/>
    <x v="1"/>
    <x v="3"/>
    <x v="2"/>
  </r>
  <r>
    <n v="710061650"/>
    <x v="162"/>
    <n v="100015309"/>
    <n v="25.333333333333332"/>
    <x v="1079"/>
    <x v="3"/>
    <x v="3"/>
  </r>
  <r>
    <n v="35569093"/>
    <x v="162"/>
    <n v="100015328"/>
    <e v="#N/A"/>
    <x v="1"/>
    <x v="3"/>
    <x v="4"/>
  </r>
  <r>
    <n v="710059116"/>
    <x v="162"/>
    <n v="100007877"/>
    <n v="28.333333333333332"/>
    <x v="1"/>
    <x v="3"/>
    <x v="3"/>
  </r>
  <r>
    <n v="710059124"/>
    <x v="162"/>
    <n v="100007887"/>
    <n v="23.999999999999996"/>
    <x v="1"/>
    <x v="3"/>
    <x v="3"/>
  </r>
  <r>
    <n v="710061757"/>
    <x v="162"/>
    <n v="100015359"/>
    <n v="12.999999999999998"/>
    <x v="1080"/>
    <x v="3"/>
    <x v="3"/>
  </r>
  <r>
    <n v="710059132"/>
    <x v="162"/>
    <n v="100007896"/>
    <n v="60.999999999999993"/>
    <x v="1"/>
    <x v="3"/>
    <x v="2"/>
  </r>
  <r>
    <n v="710061722"/>
    <x v="162"/>
    <n v="100015371"/>
    <e v="#N/A"/>
    <x v="1"/>
    <x v="3"/>
    <x v="4"/>
  </r>
  <r>
    <n v="710271620"/>
    <x v="162"/>
    <n v="100018513"/>
    <n v="21"/>
    <x v="1"/>
    <x v="3"/>
    <x v="3"/>
  </r>
  <r>
    <n v="710059159"/>
    <x v="162"/>
    <n v="100008643"/>
    <n v="19.333333333333332"/>
    <x v="1"/>
    <x v="3"/>
    <x v="3"/>
  </r>
  <r>
    <n v="52547507"/>
    <x v="162"/>
    <n v="100018755"/>
    <n v="52.333333333333329"/>
    <x v="1"/>
    <x v="3"/>
    <x v="2"/>
  </r>
  <r>
    <n v="710048831"/>
    <x v="162"/>
    <n v="100008090"/>
    <n v="27.666666666666664"/>
    <x v="1"/>
    <x v="3"/>
    <x v="3"/>
  </r>
  <r>
    <n v="710059175"/>
    <x v="162"/>
    <n v="100008109"/>
    <n v="21.666666666666664"/>
    <x v="1"/>
    <x v="3"/>
    <x v="3"/>
  </r>
  <r>
    <n v="710048858"/>
    <x v="162"/>
    <n v="100008666"/>
    <n v="18.333333333333332"/>
    <x v="1"/>
    <x v="3"/>
    <x v="3"/>
  </r>
  <r>
    <n v="710061838"/>
    <x v="162"/>
    <n v="100015969"/>
    <n v="15"/>
    <x v="1081"/>
    <x v="3"/>
    <x v="3"/>
  </r>
  <r>
    <n v="710059191"/>
    <x v="162"/>
    <n v="100008144"/>
    <n v="37.333333333333329"/>
    <x v="1"/>
    <x v="3"/>
    <x v="3"/>
  </r>
  <r>
    <n v="710059205"/>
    <x v="162"/>
    <n v="100008149"/>
    <n v="46.333333333333329"/>
    <x v="1"/>
    <x v="3"/>
    <x v="3"/>
  </r>
  <r>
    <n v="37906208"/>
    <x v="162"/>
    <n v="100008705"/>
    <n v="65.666666666666657"/>
    <x v="1"/>
    <x v="3"/>
    <x v="2"/>
  </r>
  <r>
    <n v="710059230"/>
    <x v="162"/>
    <n v="100008155"/>
    <n v="55.333333333333329"/>
    <x v="1"/>
    <x v="3"/>
    <x v="2"/>
  </r>
  <r>
    <n v="37906399"/>
    <x v="162"/>
    <n v="100008859"/>
    <n v="57.666666666666664"/>
    <x v="1"/>
    <x v="3"/>
    <x v="2"/>
  </r>
  <r>
    <n v="710060327"/>
    <x v="162"/>
    <n v="100008883"/>
    <n v="19.333333333333332"/>
    <x v="1"/>
    <x v="3"/>
    <x v="3"/>
  </r>
  <r>
    <n v="37910761"/>
    <x v="162"/>
    <n v="100008893"/>
    <n v="18.333333333333332"/>
    <x v="1"/>
    <x v="3"/>
    <x v="3"/>
  </r>
  <r>
    <n v="710050755"/>
    <x v="162"/>
    <n v="100008928"/>
    <n v="51.333333333333329"/>
    <x v="1"/>
    <x v="3"/>
    <x v="2"/>
  </r>
  <r>
    <n v="710060394"/>
    <x v="162"/>
    <n v="100008956"/>
    <n v="34"/>
    <x v="1"/>
    <x v="3"/>
    <x v="3"/>
  </r>
  <r>
    <n v="37810197"/>
    <x v="162"/>
    <n v="100008713"/>
    <n v="44"/>
    <x v="1"/>
    <x v="3"/>
    <x v="3"/>
  </r>
  <r>
    <n v="710114567"/>
    <x v="162"/>
    <n v="100008881"/>
    <n v="46.666666666666664"/>
    <x v="1"/>
    <x v="3"/>
    <x v="3"/>
  </r>
  <r>
    <n v="37813471"/>
    <x v="162"/>
    <n v="100007030"/>
    <n v="14"/>
    <x v="1"/>
    <x v="3"/>
    <x v="3"/>
  </r>
  <r>
    <n v="17060125"/>
    <x v="162"/>
    <n v="100007266"/>
    <n v="131.33333333333331"/>
    <x v="1"/>
    <x v="3"/>
    <x v="2"/>
  </r>
  <r>
    <n v="30414164"/>
    <x v="162"/>
    <n v="100017406"/>
    <n v="220.66666666666663"/>
    <x v="1"/>
    <x v="3"/>
    <x v="1"/>
  </r>
  <r>
    <n v="614505"/>
    <x v="162"/>
    <n v="100009031"/>
    <n v="169.66666666666666"/>
    <x v="1"/>
    <x v="3"/>
    <x v="1"/>
  </r>
  <r>
    <n v="710062060"/>
    <x v="162"/>
    <n v="100015708"/>
    <n v="27"/>
    <x v="1082"/>
    <x v="3"/>
    <x v="3"/>
  </r>
  <r>
    <n v="42377498"/>
    <x v="162"/>
    <n v="100017090"/>
    <n v="112.33333333333331"/>
    <x v="1"/>
    <x v="3"/>
    <x v="2"/>
  </r>
  <r>
    <n v="37908987"/>
    <x v="162"/>
    <n v="100008580"/>
    <n v="160.66666666666666"/>
    <x v="1"/>
    <x v="3"/>
    <x v="1"/>
  </r>
  <r>
    <n v="37975811"/>
    <x v="162"/>
    <n v="100008076"/>
    <n v="238.66666666666663"/>
    <x v="1"/>
    <x v="3"/>
    <x v="1"/>
  </r>
  <r>
    <n v="42058759"/>
    <x v="162"/>
    <n v="100007438"/>
    <n v="60.666666666666664"/>
    <x v="1"/>
    <x v="3"/>
    <x v="2"/>
  </r>
  <r>
    <n v="37900862"/>
    <x v="162"/>
    <n v="100008070"/>
    <n v="147"/>
    <x v="1"/>
    <x v="3"/>
    <x v="2"/>
  </r>
  <r>
    <n v="35677716"/>
    <x v="162"/>
    <n v="100009443"/>
    <n v="464.66666666666663"/>
    <x v="1"/>
    <x v="3"/>
    <x v="0"/>
  </r>
  <r>
    <n v="710046880"/>
    <x v="162"/>
    <n v="100009657"/>
    <n v="15.999999999999998"/>
    <x v="1"/>
    <x v="3"/>
    <x v="3"/>
  </r>
  <r>
    <n v="42001838"/>
    <x v="162"/>
    <n v="100009716"/>
    <n v="18.333333333333332"/>
    <x v="1"/>
    <x v="3"/>
    <x v="3"/>
  </r>
  <r>
    <n v="37957872"/>
    <x v="162"/>
    <n v="100009505"/>
    <n v="22"/>
    <x v="1"/>
    <x v="3"/>
    <x v="3"/>
  </r>
  <r>
    <n v="42191211"/>
    <x v="162"/>
    <n v="100009509"/>
    <n v="8.6666666666666661"/>
    <x v="1"/>
    <x v="3"/>
    <x v="3"/>
  </r>
  <r>
    <n v="710058284"/>
    <x v="162"/>
    <n v="100009730"/>
    <n v="39"/>
    <x v="1"/>
    <x v="3"/>
    <x v="3"/>
  </r>
  <r>
    <n v="710058306"/>
    <x v="162"/>
    <n v="100009528"/>
    <n v="7.3333333333333321"/>
    <x v="1"/>
    <x v="3"/>
    <x v="3"/>
  </r>
  <r>
    <n v="37893009"/>
    <x v="162"/>
    <n v="100009543"/>
    <n v="29.666666666666664"/>
    <x v="1"/>
    <x v="3"/>
    <x v="3"/>
  </r>
  <r>
    <n v="37892509"/>
    <x v="162"/>
    <n v="100009552"/>
    <n v="31.333333333333329"/>
    <x v="1"/>
    <x v="3"/>
    <x v="3"/>
  </r>
  <r>
    <n v="17067405"/>
    <x v="162"/>
    <n v="100009560"/>
    <n v="196.33333333333331"/>
    <x v="1"/>
    <x v="3"/>
    <x v="1"/>
  </r>
  <r>
    <n v="37889524"/>
    <x v="162"/>
    <n v="100009575"/>
    <n v="58.666666666666664"/>
    <x v="1"/>
    <x v="3"/>
    <x v="2"/>
  </r>
  <r>
    <n v="45018332"/>
    <x v="162"/>
    <n v="100009581"/>
    <n v="17.666666666666664"/>
    <x v="1"/>
    <x v="3"/>
    <x v="3"/>
  </r>
  <r>
    <n v="710060220"/>
    <x v="162"/>
    <n v="100011158"/>
    <n v="23.333333333333332"/>
    <x v="1"/>
    <x v="3"/>
    <x v="3"/>
  </r>
  <r>
    <n v="710132981"/>
    <x v="162"/>
    <n v="100011177"/>
    <n v="10.666666666666666"/>
    <x v="1"/>
    <x v="3"/>
    <x v="3"/>
  </r>
  <r>
    <n v="37831313"/>
    <x v="162"/>
    <n v="100009878"/>
    <n v="63.333333333333329"/>
    <x v="1"/>
    <x v="3"/>
    <x v="2"/>
  </r>
  <r>
    <n v="37998196"/>
    <x v="162"/>
    <n v="100009532"/>
    <n v="23"/>
    <x v="1"/>
    <x v="3"/>
    <x v="3"/>
  </r>
  <r>
    <n v="37956141"/>
    <x v="162"/>
    <n v="100011166"/>
    <n v="10.666666666666666"/>
    <x v="1"/>
    <x v="3"/>
    <x v="3"/>
  </r>
  <r>
    <n v="42125278"/>
    <x v="162"/>
    <n v="100017426"/>
    <n v="315.33333333333331"/>
    <x v="1"/>
    <x v="3"/>
    <x v="0"/>
  </r>
  <r>
    <n v="17060265"/>
    <x v="162"/>
    <n v="100010889"/>
    <n v="239.33333333333331"/>
    <x v="1"/>
    <x v="3"/>
    <x v="1"/>
  </r>
  <r>
    <n v="17327172"/>
    <x v="162"/>
    <n v="100000105"/>
    <n v="138.33333333333331"/>
    <x v="1"/>
    <x v="3"/>
    <x v="2"/>
  </r>
  <r>
    <n v="42007453"/>
    <x v="162"/>
    <n v="100009383"/>
    <n v="180.33333333333331"/>
    <x v="1"/>
    <x v="3"/>
    <x v="1"/>
  </r>
  <r>
    <n v="45024057"/>
    <x v="162"/>
    <n v="100010047"/>
    <n v="134"/>
    <x v="1"/>
    <x v="3"/>
    <x v="2"/>
  </r>
  <r>
    <n v="42393141"/>
    <x v="162"/>
    <n v="100014295"/>
    <n v="123"/>
    <x v="1"/>
    <x v="3"/>
    <x v="2"/>
  </r>
  <r>
    <n v="42396727"/>
    <x v="162"/>
    <n v="100017245"/>
    <n v="116.99999999999999"/>
    <x v="1"/>
    <x v="3"/>
    <x v="2"/>
  </r>
  <r>
    <n v="710060440"/>
    <x v="162"/>
    <n v="100011425"/>
    <n v="9.6666666666666661"/>
    <x v="1"/>
    <x v="3"/>
    <x v="3"/>
  </r>
  <r>
    <n v="710060475"/>
    <x v="162"/>
    <n v="100011517"/>
    <n v="20.666666666666664"/>
    <x v="1"/>
    <x v="3"/>
    <x v="3"/>
  </r>
  <r>
    <n v="710060513"/>
    <x v="162"/>
    <n v="100011533"/>
    <n v="23.666666666666664"/>
    <x v="1"/>
    <x v="3"/>
    <x v="3"/>
  </r>
  <r>
    <n v="37877461"/>
    <x v="162"/>
    <n v="100011558"/>
    <n v="188"/>
    <x v="1"/>
    <x v="3"/>
    <x v="1"/>
  </r>
  <r>
    <n v="710060580"/>
    <x v="162"/>
    <n v="100011577"/>
    <n v="19.333333333333332"/>
    <x v="1"/>
    <x v="3"/>
    <x v="3"/>
  </r>
  <r>
    <n v="710060599"/>
    <x v="162"/>
    <n v="100013697"/>
    <n v="20.333333333333332"/>
    <x v="1"/>
    <x v="3"/>
    <x v="3"/>
  </r>
  <r>
    <n v="37944452"/>
    <x v="162"/>
    <n v="100011581"/>
    <n v="29.333333333333329"/>
    <x v="1"/>
    <x v="3"/>
    <x v="3"/>
  </r>
  <r>
    <n v="710060610"/>
    <x v="162"/>
    <n v="100011585"/>
    <n v="19.666666666666664"/>
    <x v="1"/>
    <x v="3"/>
    <x v="3"/>
  </r>
  <r>
    <n v="710156499"/>
    <x v="162"/>
    <n v="100011621"/>
    <n v="10"/>
    <x v="1"/>
    <x v="3"/>
    <x v="3"/>
  </r>
  <r>
    <n v="710060688"/>
    <x v="162"/>
    <n v="100011624"/>
    <n v="5.6666666666666661"/>
    <x v="1"/>
    <x v="3"/>
    <x v="3"/>
  </r>
  <r>
    <n v="710060734"/>
    <x v="162"/>
    <n v="100011654"/>
    <n v="36.666666666666664"/>
    <x v="1"/>
    <x v="3"/>
    <x v="3"/>
  </r>
  <r>
    <n v="710060750"/>
    <x v="162"/>
    <n v="100011661"/>
    <n v="9.6666666666666661"/>
    <x v="1"/>
    <x v="3"/>
    <x v="3"/>
  </r>
  <r>
    <n v="37883658"/>
    <x v="162"/>
    <n v="100011682"/>
    <n v="22.333333333333332"/>
    <x v="1"/>
    <x v="3"/>
    <x v="3"/>
  </r>
  <r>
    <n v="710060858"/>
    <x v="162"/>
    <n v="100011692"/>
    <n v="22.333333333333332"/>
    <x v="1"/>
    <x v="3"/>
    <x v="3"/>
  </r>
  <r>
    <n v="710140495"/>
    <x v="162"/>
    <n v="100011707"/>
    <n v="7.6666666666666661"/>
    <x v="1"/>
    <x v="3"/>
    <x v="3"/>
  </r>
  <r>
    <n v="710063253"/>
    <x v="162"/>
    <n v="100016086"/>
    <n v="51.666666666666664"/>
    <x v="1083"/>
    <x v="3"/>
    <x v="2"/>
  </r>
  <r>
    <n v="710160186"/>
    <x v="162"/>
    <n v="100011713"/>
    <n v="3.6666666666666665"/>
    <x v="1"/>
    <x v="3"/>
    <x v="3"/>
  </r>
  <r>
    <n v="710060882"/>
    <x v="162"/>
    <n v="100013822"/>
    <n v="11"/>
    <x v="1"/>
    <x v="3"/>
    <x v="3"/>
  </r>
  <r>
    <n v="37942611"/>
    <x v="162"/>
    <n v="100011748"/>
    <n v="9"/>
    <x v="1"/>
    <x v="3"/>
    <x v="3"/>
  </r>
  <r>
    <n v="710061145"/>
    <x v="162"/>
    <n v="100011900"/>
    <n v="8.6666666666666661"/>
    <x v="1"/>
    <x v="3"/>
    <x v="3"/>
  </r>
  <r>
    <n v="710063296"/>
    <x v="162"/>
    <n v="100016143"/>
    <n v="37.666666666666664"/>
    <x v="1084"/>
    <x v="3"/>
    <x v="3"/>
  </r>
  <r>
    <n v="710062206"/>
    <x v="162"/>
    <n v="100012070"/>
    <n v="26.666666666666664"/>
    <x v="1"/>
    <x v="3"/>
    <x v="3"/>
  </r>
  <r>
    <n v="710062273"/>
    <x v="162"/>
    <n v="100012127"/>
    <n v="22.666666666666664"/>
    <x v="1"/>
    <x v="3"/>
    <x v="3"/>
  </r>
  <r>
    <n v="710127784"/>
    <x v="162"/>
    <n v="100012131"/>
    <n v="22.666666666666664"/>
    <x v="1"/>
    <x v="3"/>
    <x v="3"/>
  </r>
  <r>
    <n v="37874276"/>
    <x v="162"/>
    <n v="100012141"/>
    <n v="27"/>
    <x v="1"/>
    <x v="3"/>
    <x v="3"/>
  </r>
  <r>
    <n v="37876929"/>
    <x v="162"/>
    <n v="100012145"/>
    <n v="30"/>
    <x v="1"/>
    <x v="3"/>
    <x v="3"/>
  </r>
  <r>
    <n v="710062354"/>
    <x v="162"/>
    <n v="100012618"/>
    <n v="21.666666666666664"/>
    <x v="1"/>
    <x v="3"/>
    <x v="3"/>
  </r>
  <r>
    <n v="710062427"/>
    <x v="162"/>
    <n v="100013128"/>
    <n v="29.333333333333332"/>
    <x v="1"/>
    <x v="3"/>
    <x v="3"/>
  </r>
  <r>
    <n v="37944657"/>
    <x v="162"/>
    <n v="100013129"/>
    <n v="26.999999999999996"/>
    <x v="1"/>
    <x v="3"/>
    <x v="3"/>
  </r>
  <r>
    <n v="710062443"/>
    <x v="162"/>
    <n v="100012636"/>
    <n v="46.333333333333329"/>
    <x v="1"/>
    <x v="3"/>
    <x v="3"/>
  </r>
  <r>
    <n v="42029511"/>
    <x v="162"/>
    <n v="100013136"/>
    <n v="55.999999999999993"/>
    <x v="1"/>
    <x v="3"/>
    <x v="2"/>
  </r>
  <r>
    <n v="37877011"/>
    <x v="162"/>
    <n v="100014495"/>
    <n v="206"/>
    <x v="1"/>
    <x v="3"/>
    <x v="1"/>
  </r>
  <r>
    <n v="710062508"/>
    <x v="162"/>
    <n v="100012659"/>
    <n v="17.333333333333332"/>
    <x v="1"/>
    <x v="3"/>
    <x v="3"/>
  </r>
  <r>
    <n v="37947672"/>
    <x v="162"/>
    <n v="100012662"/>
    <n v="16.333333333333332"/>
    <x v="1"/>
    <x v="3"/>
    <x v="3"/>
  </r>
  <r>
    <n v="710062532"/>
    <x v="162"/>
    <n v="100013142"/>
    <n v="15.999999999999998"/>
    <x v="1"/>
    <x v="3"/>
    <x v="3"/>
  </r>
  <r>
    <n v="710062540"/>
    <x v="162"/>
    <n v="100013152"/>
    <n v="35"/>
    <x v="1"/>
    <x v="3"/>
    <x v="3"/>
  </r>
  <r>
    <n v="710062583"/>
    <x v="162"/>
    <n v="100012709"/>
    <n v="32.666666666666664"/>
    <x v="1"/>
    <x v="3"/>
    <x v="3"/>
  </r>
  <r>
    <n v="710062605"/>
    <x v="162"/>
    <n v="100012713"/>
    <n v="15.999999999999998"/>
    <x v="1"/>
    <x v="3"/>
    <x v="3"/>
  </r>
  <r>
    <n v="710062621"/>
    <x v="162"/>
    <n v="100012725"/>
    <n v="23.999999999999996"/>
    <x v="1"/>
    <x v="3"/>
    <x v="3"/>
  </r>
  <r>
    <n v="31263089"/>
    <x v="162"/>
    <n v="100015005"/>
    <n v="804"/>
    <x v="1085"/>
    <x v="3"/>
    <x v="0"/>
  </r>
  <r>
    <n v="37882040"/>
    <x v="162"/>
    <n v="100012741"/>
    <n v="31"/>
    <x v="1"/>
    <x v="3"/>
    <x v="3"/>
  </r>
  <r>
    <n v="710062648"/>
    <x v="162"/>
    <n v="100013200"/>
    <n v="25.666666666666664"/>
    <x v="1"/>
    <x v="3"/>
    <x v="3"/>
  </r>
  <r>
    <n v="710062699"/>
    <x v="162"/>
    <n v="100012755"/>
    <n v="8.3333333333333321"/>
    <x v="1"/>
    <x v="3"/>
    <x v="3"/>
  </r>
  <r>
    <n v="710062702"/>
    <x v="162"/>
    <n v="100012757"/>
    <n v="19.666666666666664"/>
    <x v="1"/>
    <x v="3"/>
    <x v="3"/>
  </r>
  <r>
    <n v="710062737"/>
    <x v="162"/>
    <n v="100012768"/>
    <n v="54.666666666666657"/>
    <x v="1"/>
    <x v="3"/>
    <x v="2"/>
  </r>
  <r>
    <n v="710062753"/>
    <x v="162"/>
    <n v="100013015"/>
    <n v="12"/>
    <x v="1"/>
    <x v="3"/>
    <x v="3"/>
  </r>
  <r>
    <n v="710062826"/>
    <x v="162"/>
    <n v="100013292"/>
    <n v="15.666666666666664"/>
    <x v="1"/>
    <x v="3"/>
    <x v="3"/>
  </r>
  <r>
    <n v="42083460"/>
    <x v="162"/>
    <n v="100012178"/>
    <n v="29.333333333333329"/>
    <x v="1"/>
    <x v="3"/>
    <x v="3"/>
  </r>
  <r>
    <n v="710063229"/>
    <x v="162"/>
    <n v="100012191"/>
    <n v="32.666666666666664"/>
    <x v="1"/>
    <x v="3"/>
    <x v="3"/>
  </r>
  <r>
    <n v="37944215"/>
    <x v="162"/>
    <n v="100013423"/>
    <n v="8.3333333333333321"/>
    <x v="1"/>
    <x v="3"/>
    <x v="3"/>
  </r>
  <r>
    <n v="37876082"/>
    <x v="162"/>
    <n v="100013426"/>
    <n v="32"/>
    <x v="1"/>
    <x v="3"/>
    <x v="3"/>
  </r>
  <r>
    <n v="710063679"/>
    <x v="162"/>
    <n v="100013612"/>
    <n v="10.666666666666666"/>
    <x v="1"/>
    <x v="3"/>
    <x v="3"/>
  </r>
  <r>
    <n v="710064357"/>
    <x v="162"/>
    <n v="100013915"/>
    <n v="7.6666666666666661"/>
    <x v="1"/>
    <x v="3"/>
    <x v="3"/>
  </r>
  <r>
    <n v="710219725"/>
    <x v="162"/>
    <n v="100013954"/>
    <n v="10"/>
    <x v="1"/>
    <x v="3"/>
    <x v="3"/>
  </r>
  <r>
    <n v="710064497"/>
    <x v="162"/>
    <n v="100013966"/>
    <n v="14.666666666666664"/>
    <x v="1"/>
    <x v="3"/>
    <x v="3"/>
  </r>
  <r>
    <n v="710064586"/>
    <x v="162"/>
    <n v="100011960"/>
    <n v="9.6666666666666661"/>
    <x v="1"/>
    <x v="3"/>
    <x v="3"/>
  </r>
  <r>
    <n v="710064560"/>
    <x v="162"/>
    <n v="100014051"/>
    <n v="21.333333333333332"/>
    <x v="1"/>
    <x v="3"/>
    <x v="3"/>
  </r>
  <r>
    <n v="710064284"/>
    <x v="162"/>
    <n v="100013860"/>
    <n v="16.666666666666664"/>
    <x v="1"/>
    <x v="3"/>
    <x v="3"/>
  </r>
  <r>
    <n v="710064292"/>
    <x v="162"/>
    <n v="100013864"/>
    <n v="23.333333333333332"/>
    <x v="1"/>
    <x v="3"/>
    <x v="3"/>
  </r>
  <r>
    <n v="710064314"/>
    <x v="162"/>
    <n v="100013873"/>
    <n v="41"/>
    <x v="1"/>
    <x v="3"/>
    <x v="3"/>
  </r>
  <r>
    <n v="710064322"/>
    <x v="162"/>
    <n v="100013893"/>
    <n v="25.333333333333332"/>
    <x v="1"/>
    <x v="3"/>
    <x v="3"/>
  </r>
  <r>
    <n v="710062320"/>
    <x v="162"/>
    <n v="100012596"/>
    <n v="23.666666666666664"/>
    <x v="1"/>
    <x v="3"/>
    <x v="3"/>
  </r>
  <r>
    <n v="36147150"/>
    <x v="162"/>
    <n v="100008255"/>
    <n v="336.33333333333331"/>
    <x v="1"/>
    <x v="3"/>
    <x v="0"/>
  </r>
  <r>
    <n v="17060010"/>
    <x v="162"/>
    <n v="100008818"/>
    <n v="291.33333333333331"/>
    <x v="1"/>
    <x v="3"/>
    <x v="0"/>
  </r>
  <r>
    <n v="17060079"/>
    <x v="162"/>
    <n v="100007742"/>
    <n v="139.33333333333331"/>
    <x v="1"/>
    <x v="3"/>
    <x v="2"/>
  </r>
  <r>
    <n v="42036518"/>
    <x v="162"/>
    <n v="100013562"/>
    <n v="18.666666666666664"/>
    <x v="1"/>
    <x v="3"/>
    <x v="3"/>
  </r>
  <r>
    <n v="37947737"/>
    <x v="162"/>
    <n v="100012203"/>
    <n v="91"/>
    <x v="1"/>
    <x v="3"/>
    <x v="2"/>
  </r>
  <r>
    <n v="52109828"/>
    <x v="162"/>
    <n v="100014696"/>
    <n v="397.66666666666663"/>
    <x v="1"/>
    <x v="3"/>
    <x v="0"/>
  </r>
  <r>
    <n v="17080665"/>
    <x v="162"/>
    <n v="100016238"/>
    <n v="302.33333333333331"/>
    <x v="1"/>
    <x v="3"/>
    <x v="0"/>
  </r>
  <r>
    <n v="42344760"/>
    <x v="162"/>
    <n v="100014485"/>
    <n v="111.33333333333331"/>
    <x v="1"/>
    <x v="3"/>
    <x v="2"/>
  </r>
  <r>
    <n v="50803042"/>
    <x v="162"/>
    <n v="100017895"/>
    <n v="77.333333333333329"/>
    <x v="1"/>
    <x v="3"/>
    <x v="2"/>
  </r>
  <r>
    <n v="35546026"/>
    <x v="162"/>
    <n v="100016137"/>
    <n v="44.333333333333329"/>
    <x v="1"/>
    <x v="3"/>
    <x v="3"/>
  </r>
  <r>
    <n v="161004"/>
    <x v="162"/>
    <n v="100014689"/>
    <n v="219"/>
    <x v="1"/>
    <x v="3"/>
    <x v="1"/>
  </r>
  <r>
    <n v="710061404"/>
    <x v="162"/>
    <n v="100015115"/>
    <n v="11.666666666666666"/>
    <x v="1"/>
    <x v="3"/>
    <x v="3"/>
  </r>
  <r>
    <n v="710061919"/>
    <x v="162"/>
    <n v="100015984"/>
    <n v="21.333333333333332"/>
    <x v="1"/>
    <x v="3"/>
    <x v="3"/>
  </r>
  <r>
    <n v="710062001"/>
    <x v="162"/>
    <n v="100015645"/>
    <n v="22.333333333333332"/>
    <x v="1"/>
    <x v="3"/>
    <x v="3"/>
  </r>
  <r>
    <n v="710062036"/>
    <x v="162"/>
    <n v="100016031"/>
    <n v="29.666666666666664"/>
    <x v="1"/>
    <x v="3"/>
    <x v="3"/>
  </r>
  <r>
    <n v="31942202"/>
    <x v="162"/>
    <n v="100013242"/>
    <n v="233"/>
    <x v="1086"/>
    <x v="3"/>
    <x v="1"/>
  </r>
  <r>
    <n v="710062974"/>
    <x v="162"/>
    <n v="100015751"/>
    <n v="13.666666666666664"/>
    <x v="1"/>
    <x v="3"/>
    <x v="3"/>
  </r>
  <r>
    <n v="710063040"/>
    <x v="162"/>
    <n v="100015813"/>
    <n v="4"/>
    <x v="1"/>
    <x v="3"/>
    <x v="3"/>
  </r>
  <r>
    <n v="710064047"/>
    <x v="162"/>
    <n v="100016527"/>
    <n v="19"/>
    <x v="1"/>
    <x v="3"/>
    <x v="3"/>
  </r>
  <r>
    <n v="35546026"/>
    <x v="162"/>
    <n v="100016137"/>
    <n v="44.333333333333329"/>
    <x v="1"/>
    <x v="3"/>
    <x v="3"/>
  </r>
  <r>
    <n v="710064080"/>
    <x v="162"/>
    <n v="100016495"/>
    <n v="18.666666666666664"/>
    <x v="1"/>
    <x v="3"/>
    <x v="3"/>
  </r>
  <r>
    <n v="710064160"/>
    <x v="162"/>
    <n v="100016595"/>
    <n v="6.6666666666666661"/>
    <x v="1"/>
    <x v="3"/>
    <x v="3"/>
  </r>
  <r>
    <n v="31263071"/>
    <x v="162"/>
    <n v="100015014"/>
    <n v="211.33333333333331"/>
    <x v="1"/>
    <x v="3"/>
    <x v="1"/>
  </r>
  <r>
    <n v="31263101"/>
    <x v="162"/>
    <n v="100015059"/>
    <n v="574.66666666666663"/>
    <x v="1"/>
    <x v="3"/>
    <x v="0"/>
  </r>
  <r>
    <n v="31263160"/>
    <x v="162"/>
    <n v="100014955"/>
    <n v="275"/>
    <x v="1"/>
    <x v="3"/>
    <x v="0"/>
  </r>
  <r>
    <n v="35542641"/>
    <x v="162"/>
    <n v="100014790"/>
    <n v="342"/>
    <x v="1"/>
    <x v="3"/>
    <x v="0"/>
  </r>
  <r>
    <n v="35546859"/>
    <x v="162"/>
    <n v="100014909"/>
    <n v="375"/>
    <x v="1"/>
    <x v="3"/>
    <x v="0"/>
  </r>
  <r>
    <n v="35561548"/>
    <x v="162"/>
    <n v="100017525"/>
    <n v="296"/>
    <x v="1"/>
    <x v="3"/>
    <x v="0"/>
  </r>
  <r>
    <n v="17079756"/>
    <x v="162"/>
    <n v="100014824"/>
    <n v="665"/>
    <x v="1"/>
    <x v="3"/>
    <x v="0"/>
  </r>
  <r>
    <n v="52170616"/>
    <x v="162"/>
    <n v="100018308"/>
    <n v="3"/>
    <x v="1"/>
    <x v="3"/>
    <x v="3"/>
  </r>
  <r>
    <n v="35554304"/>
    <x v="162"/>
    <n v="100014896"/>
    <n v="112.33333333333333"/>
    <x v="1"/>
    <x v="3"/>
    <x v="2"/>
  </r>
  <r>
    <n v="42322855"/>
    <x v="162"/>
    <n v="100017526"/>
    <n v="127.66666666666666"/>
    <x v="1"/>
    <x v="3"/>
    <x v="2"/>
  </r>
  <r>
    <n v="35568003"/>
    <x v="162"/>
    <n v="100014697"/>
    <n v="94"/>
    <x v="1"/>
    <x v="3"/>
    <x v="2"/>
  </r>
  <r>
    <n v="42330181"/>
    <x v="162"/>
    <n v="100016887"/>
    <n v="25.666666666666664"/>
    <x v="1"/>
    <x v="3"/>
    <x v="3"/>
  </r>
  <r>
    <n v="42094721"/>
    <x v="162"/>
    <n v="100014725"/>
    <n v="151.33333333333331"/>
    <x v="1"/>
    <x v="3"/>
    <x v="1"/>
  </r>
  <r>
    <n v="45007802"/>
    <x v="162"/>
    <n v="100014879"/>
    <n v="97.666666666666657"/>
    <x v="1"/>
    <x v="3"/>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Kontingenčná tabuľka4" cacheId="0" applyNumberFormats="0" applyBorderFormats="0" applyFontFormats="0" applyPatternFormats="0" applyAlignmentFormats="0" applyWidthHeightFormats="1" dataCaption="Údaje" updatedVersion="6" showMemberPropertyTips="0" useAutoFormatting="1" itemPrintTitles="1" createdVersion="1" indent="0" compact="0" compactData="0" gridDropZones="1">
  <location ref="B67:E73" firstHeaderRow="1" firstDataRow="2" firstDataCol="1" rowPageCount="2" colPageCount="1"/>
  <pivotFields count="7">
    <pivotField compact="0" outline="0" subtotalTop="0" showAll="0" includeNewItemsInFilter="1"/>
    <pivotField axis="axisPage" dataField="1" compact="0" outline="0" subtotalTop="0" multipleItemSelectionAllowed="1" showAll="0" includeNewItemsInFilter="1">
      <items count="164">
        <item h="1" x="162"/>
        <item h="1" x="161"/>
        <item h="1" x="160"/>
        <item h="1" x="159"/>
        <item h="1" x="158"/>
        <item h="1" x="157"/>
        <item h="1" x="156"/>
        <item h="1" x="155"/>
        <item h="1" x="154"/>
        <item h="1" x="153"/>
        <item h="1" x="152"/>
        <item h="1" x="151"/>
        <item h="1" x="150"/>
        <item h="1" x="149"/>
        <item h="1" x="148"/>
        <item h="1" x="147"/>
        <item x="146"/>
        <item x="145"/>
        <item x="144"/>
        <item x="143"/>
        <item x="142"/>
        <item x="141"/>
        <item x="140"/>
        <item x="139"/>
        <item x="138"/>
        <item x="137"/>
        <item x="136"/>
        <item x="135"/>
        <item x="134"/>
        <item x="133"/>
        <item x="132"/>
        <item x="131"/>
        <item x="130"/>
        <item x="129"/>
        <item x="128"/>
        <item x="127"/>
        <item x="126"/>
        <item x="125"/>
        <item x="124"/>
        <item x="123"/>
        <item x="122"/>
        <item x="121"/>
        <item x="120"/>
        <item x="119"/>
        <item x="118"/>
        <item x="117"/>
        <item x="116"/>
        <item x="115"/>
        <item x="114"/>
        <item x="113"/>
        <item x="112"/>
        <item x="111"/>
        <item x="110"/>
        <item x="109"/>
        <item x="108"/>
        <item x="107"/>
        <item x="106"/>
        <item x="105"/>
        <item x="104"/>
        <item x="103"/>
        <item x="102"/>
        <item x="101"/>
        <item x="100"/>
        <item x="99"/>
        <item x="98"/>
        <item x="97"/>
        <item x="96"/>
        <item x="95"/>
        <item x="94"/>
        <item x="93"/>
        <item x="92"/>
        <item x="91"/>
        <item x="90"/>
        <item x="89"/>
        <item x="88"/>
        <item x="87"/>
        <item x="86"/>
        <item x="85"/>
        <item x="84"/>
        <item x="83"/>
        <item x="82"/>
        <item x="81"/>
        <item x="80"/>
        <item x="79"/>
        <item x="78"/>
        <item x="77"/>
        <item x="76"/>
        <item x="75"/>
        <item x="74"/>
        <item x="73"/>
        <item x="72"/>
        <item x="71"/>
        <item x="70"/>
        <item x="69"/>
        <item x="68"/>
        <item x="67"/>
        <item x="66"/>
        <item x="65"/>
        <item x="64"/>
        <item x="63"/>
        <item x="62"/>
        <item x="61"/>
        <item x="60"/>
        <item x="59"/>
        <item x="58"/>
        <item x="57"/>
        <item x="56"/>
        <item x="55"/>
        <item x="54"/>
        <item x="53"/>
        <item x="52"/>
        <item x="51"/>
        <item x="50"/>
        <item x="49"/>
        <item x="48"/>
        <item x="47"/>
        <item x="46"/>
        <item x="45"/>
        <item x="44"/>
        <item x="43"/>
        <item x="42"/>
        <item x="41"/>
        <item x="40"/>
        <item x="39"/>
        <item x="38"/>
        <item x="37"/>
        <item x="36"/>
        <item x="35"/>
        <item x="34"/>
        <item x="33"/>
        <item x="32"/>
        <item x="31"/>
        <item x="30"/>
        <item x="29"/>
        <item x="28"/>
        <item x="27"/>
        <item x="26"/>
        <item x="25"/>
        <item x="24"/>
        <item x="23"/>
        <item x="22"/>
        <item x="21"/>
        <item x="20"/>
        <item x="19"/>
        <item x="18"/>
        <item x="17"/>
        <item x="16"/>
        <item x="15"/>
        <item x="14"/>
        <item x="13"/>
        <item x="12"/>
        <item x="11"/>
        <item x="10"/>
        <item x="9"/>
        <item x="8"/>
        <item x="7"/>
        <item x="6"/>
        <item x="5"/>
        <item x="4"/>
        <item x="3"/>
        <item x="2"/>
        <item x="1"/>
        <item x="0"/>
        <item t="default"/>
      </items>
    </pivotField>
    <pivotField compact="0" outline="0" subtotalTop="0" showAll="0" includeNewItemsInFilter="1"/>
    <pivotField dataField="1" compact="0" outline="0" subtotalTop="0" showAll="0" includeNewItemsInFilter="1"/>
    <pivotField axis="axisPage" dataField="1" compact="0" outline="0" subtotalTop="0" multipleItemSelectionAllowed="1" showAll="0" includeNewItemsInFilter="1">
      <items count="1088">
        <item x="1"/>
        <item h="1" x="288"/>
        <item h="1" x="254"/>
        <item h="1" x="781"/>
        <item h="1" x="703"/>
        <item h="1" x="693"/>
        <item h="1" x="712"/>
        <item h="1" x="172"/>
        <item h="1" x="224"/>
        <item h="1" x="273"/>
        <item h="1" x="145"/>
        <item h="1" x="11"/>
        <item h="1" x="364"/>
        <item h="1" x="362"/>
        <item h="1" x="14"/>
        <item h="1" x="292"/>
        <item h="1" x="262"/>
        <item h="1" x="363"/>
        <item h="1" x="318"/>
        <item h="1" x="470"/>
        <item h="1" x="838"/>
        <item h="1" x="986"/>
        <item h="1" x="459"/>
        <item h="1" x="865"/>
        <item h="1" x="839"/>
        <item h="1" x="637"/>
        <item h="1" x="960"/>
        <item h="1" x="934"/>
        <item h="1" x="752"/>
        <item h="1" x="954"/>
        <item h="1" x="952"/>
        <item h="1" x="561"/>
        <item h="1" x="957"/>
        <item h="1" x="452"/>
        <item h="1" x="118"/>
        <item h="1" x="411"/>
        <item h="1" x="365"/>
        <item h="1" x="743"/>
        <item h="1" x="950"/>
        <item h="1" x="948"/>
        <item h="1" x="750"/>
        <item h="1" x="747"/>
        <item h="1" x="621"/>
        <item h="1" x="745"/>
        <item h="1" x="737"/>
        <item h="1" x="265"/>
        <item h="1" x="671"/>
        <item h="1" x="477"/>
        <item h="1" x="1085"/>
        <item h="1" x="542"/>
        <item h="1" x="261"/>
        <item h="1" x="360"/>
        <item h="1" x="834"/>
        <item h="1" x="836"/>
        <item h="1" x="835"/>
        <item h="1" x="294"/>
        <item h="1" x="473"/>
        <item h="1" x="853"/>
        <item h="1" x="854"/>
        <item h="1" x="855"/>
        <item h="1" x="844"/>
        <item h="1" x="856"/>
        <item h="1" x="857"/>
        <item h="1" x="471"/>
        <item h="1" x="599"/>
        <item h="1" x="514"/>
        <item h="1" x="858"/>
        <item h="1" x="859"/>
        <item h="1" x="851"/>
        <item h="1" x="545"/>
        <item h="1" x="860"/>
        <item h="1" x="840"/>
        <item h="1" x="661"/>
        <item h="1" x="837"/>
        <item h="1" x="662"/>
        <item h="1" x="847"/>
        <item h="1" x="863"/>
        <item h="1" x="861"/>
        <item h="1" x="862"/>
        <item h="1" x="663"/>
        <item h="1" x="841"/>
        <item h="1" x="842"/>
        <item h="1" x="817"/>
        <item h="1" x="819"/>
        <item h="1" x="107"/>
        <item h="1" x="811"/>
        <item h="1" x="812"/>
        <item h="1" x="598"/>
        <item h="1" x="823"/>
        <item h="1" x="845"/>
        <item h="1" x="833"/>
        <item h="1" x="820"/>
        <item h="1" x="822"/>
        <item h="1" x="827"/>
        <item h="1" x="814"/>
        <item h="1" x="816"/>
        <item h="1" x="828"/>
        <item h="1" x="832"/>
        <item h="1" x="319"/>
        <item h="1" x="286"/>
        <item h="1" x="556"/>
        <item h="1" x="572"/>
        <item h="1" x="919"/>
        <item h="1" x="1044"/>
        <item h="1" x="768"/>
        <item h="1" x="921"/>
        <item h="1" x="388"/>
        <item h="1" x="884"/>
        <item h="1" x="889"/>
        <item h="1" x="643"/>
        <item h="1" x="298"/>
        <item h="1" x="24"/>
        <item h="1" x="1086"/>
        <item h="1" x="592"/>
        <item h="1" x="191"/>
        <item h="1" x="136"/>
        <item h="1" x="260"/>
        <item h="1" x="196"/>
        <item h="1" x="481"/>
        <item h="1" x="735"/>
        <item h="1" x="558"/>
        <item h="1" x="322"/>
        <item h="1" x="914"/>
        <item h="1" x="666"/>
        <item h="1" x="605"/>
        <item h="1" x="410"/>
        <item h="1" x="654"/>
        <item h="1" x="148"/>
        <item h="1" x="256"/>
        <item h="1" x="223"/>
        <item h="1" x="2"/>
        <item h="1" x="1069"/>
        <item h="1" x="591"/>
        <item h="1" x="543"/>
        <item h="1" x="597"/>
        <item h="1" x="184"/>
        <item h="1" x="227"/>
        <item h="1" x="346"/>
        <item h="1" x="102"/>
        <item h="1" x="129"/>
        <item h="1" x="38"/>
        <item h="1" x="69"/>
        <item h="1" x="193"/>
        <item h="1" x="96"/>
        <item h="1" x="62"/>
        <item h="1" x="264"/>
        <item h="1" x="219"/>
        <item h="1" x="140"/>
        <item h="1" x="72"/>
        <item h="1" x="110"/>
        <item h="1" x="275"/>
        <item h="1" x="332"/>
        <item h="1" x="93"/>
        <item h="1" x="70"/>
        <item h="1" x="55"/>
        <item h="1" x="17"/>
        <item h="1" x="137"/>
        <item h="1" x="114"/>
        <item h="1" x="43"/>
        <item h="1" x="512"/>
        <item h="1" x="658"/>
        <item h="1" x="4"/>
        <item h="1" x="64"/>
        <item h="1" x="205"/>
        <item h="1" x="61"/>
        <item h="1" x="244"/>
        <item h="1" x="13"/>
        <item h="1" x="104"/>
        <item h="1" x="59"/>
        <item h="1" x="154"/>
        <item h="1" x="274"/>
        <item h="1" x="199"/>
        <item h="1" x="305"/>
        <item h="1" x="423"/>
        <item h="1" x="593"/>
        <item h="1" x="382"/>
        <item h="1" x="161"/>
        <item h="1" x="511"/>
        <item h="1" x="18"/>
        <item h="1" x="657"/>
        <item h="1" x="469"/>
        <item h="1" x="540"/>
        <item h="1" x="381"/>
        <item h="1" x="468"/>
        <item h="1" x="7"/>
        <item h="1" x="445"/>
        <item h="1" x="76"/>
        <item h="1" x="3"/>
        <item h="1" x="19"/>
        <item h="1" x="106"/>
        <item h="1" x="68"/>
        <item h="1" x="314"/>
        <item h="1" x="155"/>
        <item h="1" x="56"/>
        <item h="1" x="178"/>
        <item h="1" x="235"/>
        <item h="1" x="383"/>
        <item h="1" x="331"/>
        <item h="1" x="105"/>
        <item h="1" x="125"/>
        <item h="1" x="95"/>
        <item h="1" x="78"/>
        <item h="1" x="304"/>
        <item h="1" x="112"/>
        <item h="1" x="142"/>
        <item h="1" x="65"/>
        <item h="1" x="134"/>
        <item h="1" x="447"/>
        <item h="1" x="162"/>
        <item h="1" x="596"/>
        <item h="1" x="207"/>
        <item h="1" x="45"/>
        <item h="1" x="385"/>
        <item h="1" x="5"/>
        <item h="1" x="806"/>
        <item h="1" x="6"/>
        <item h="1" x="384"/>
        <item h="1" x="595"/>
        <item h="1" x="115"/>
        <item h="1" x="407"/>
        <item h="1" x="361"/>
        <item h="1" x="149"/>
        <item h="1" x="818"/>
        <item h="1" x="903"/>
        <item h="1" x="553"/>
        <item h="1" x="976"/>
        <item h="1" x="704"/>
        <item h="1" x="354"/>
        <item h="1" x="581"/>
        <item h="1" x="289"/>
        <item h="1" x="580"/>
        <item h="1" x="705"/>
        <item h="1" x="706"/>
        <item h="1" x="1040"/>
        <item h="1" x="435"/>
        <item h="1" x="790"/>
        <item h="1" x="583"/>
        <item h="1" x="460"/>
        <item h="1" x="943"/>
        <item h="1" x="451"/>
        <item h="1" x="340"/>
        <item h="1" x="249"/>
        <item h="1" x="267"/>
        <item h="1" x="159"/>
        <item h="1" x="123"/>
        <item h="1" x="53"/>
        <item h="1" x="10"/>
        <item h="1" x="951"/>
        <item h="1" x="677"/>
        <item h="1" x="482"/>
        <item h="1" x="527"/>
        <item h="1" x="483"/>
        <item h="1" x="341"/>
        <item h="1" x="848"/>
        <item h="1" x="723"/>
        <item h="1" x="815"/>
        <item h="1" x="722"/>
        <item h="1" x="829"/>
        <item h="1" x="809"/>
        <item h="1" x="864"/>
        <item h="1" x="544"/>
        <item h="1" x="408"/>
        <item h="1" x="472"/>
        <item h="1" x="659"/>
        <item h="1" x="546"/>
        <item h="1" x="852"/>
        <item h="1" x="849"/>
        <item h="1" x="850"/>
        <item h="1" x="831"/>
        <item h="1" x="720"/>
        <item h="1" x="660"/>
        <item h="1" x="826"/>
        <item h="1" x="825"/>
        <item h="1" x="830"/>
        <item h="1" x="522"/>
        <item h="1" x="733"/>
        <item h="1" x="732"/>
        <item h="1" x="309"/>
        <item h="1" x="523"/>
        <item h="1" x="910"/>
        <item h="1" x="612"/>
        <item h="1" x="893"/>
        <item h="1" x="552"/>
        <item h="1" x="613"/>
        <item h="1" x="409"/>
        <item h="1" x="387"/>
        <item h="1" x="548"/>
        <item h="1" x="890"/>
        <item h="1" x="899"/>
        <item h="1" x="888"/>
        <item h="1" x="909"/>
        <item h="1" x="911"/>
        <item h="1" x="333"/>
        <item h="1" x="900"/>
        <item h="1" x="610"/>
        <item h="1" x="516"/>
        <item h="1" x="664"/>
        <item h="1" x="728"/>
        <item h="1" x="474"/>
        <item h="1" x="315"/>
        <item h="1" x="425"/>
        <item h="1" x="867"/>
        <item h="1" x="386"/>
        <item h="1" x="866"/>
        <item h="1" x="875"/>
        <item h="1" x="515"/>
        <item h="1" x="600"/>
        <item h="1" x="868"/>
        <item h="1" x="295"/>
        <item h="1" x="476"/>
        <item h="1" x="307"/>
        <item h="1" x="896"/>
        <item h="1" x="615"/>
        <item h="1" x="906"/>
        <item h="1" x="604"/>
        <item h="1" x="80"/>
        <item h="1" x="550"/>
        <item h="1" x="904"/>
        <item h="1" x="898"/>
        <item h="1" x="551"/>
        <item h="1" x="208"/>
        <item h="1" x="724"/>
        <item h="1" x="349"/>
        <item h="1" x="245"/>
        <item h="1" x="727"/>
        <item h="1" x="547"/>
        <item h="1" x="555"/>
        <item h="1" x="554"/>
        <item h="1" x="350"/>
        <item h="1" x="449"/>
        <item h="1" x="200"/>
        <item h="1" x="566"/>
        <item h="1" x="975"/>
        <item h="1" x="163"/>
        <item h="1" x="455"/>
        <item h="1" x="485"/>
        <item h="1" x="676"/>
        <item h="1" x="559"/>
        <item h="1" x="674"/>
        <item h="1" x="939"/>
        <item h="1" x="746"/>
        <item h="1" x="560"/>
        <item h="1" x="526"/>
        <item h="1" x="619"/>
        <item h="1" x="672"/>
        <item h="1" x="113"/>
        <item h="1" x="927"/>
        <item h="1" x="925"/>
        <item h="1" x="930"/>
        <item h="1" x="929"/>
        <item h="1" x="480"/>
        <item h="1" x="741"/>
        <item h="1" x="479"/>
        <item h="1" x="675"/>
        <item h="1" x="920"/>
        <item h="1" x="220"/>
        <item h="1" x="525"/>
        <item h="1" x="563"/>
        <item h="1" x="616"/>
        <item h="1" x="316"/>
        <item h="1" x="478"/>
        <item h="1" x="351"/>
        <item h="1" x="739"/>
        <item h="1" x="620"/>
        <item h="1" x="678"/>
        <item h="1" x="673"/>
        <item h="1" x="942"/>
        <item h="1" x="557"/>
        <item h="1" x="670"/>
        <item h="1" x="740"/>
        <item h="1" x="933"/>
        <item h="1" x="935"/>
        <item h="1" x="412"/>
        <item h="1" x="679"/>
        <item h="1" x="624"/>
        <item h="1" x="753"/>
        <item h="1" x="626"/>
        <item h="1" x="754"/>
        <item h="1" x="680"/>
        <item h="1" x="681"/>
        <item h="1" x="956"/>
        <item h="1" x="682"/>
        <item h="1" x="622"/>
        <item h="1" x="683"/>
        <item h="1" x="625"/>
        <item h="1" x="751"/>
        <item h="1" x="923"/>
        <item h="1" x="736"/>
        <item h="1" x="755"/>
        <item h="1" x="390"/>
        <item h="1" x="618"/>
        <item h="1" x="484"/>
        <item h="1" x="562"/>
        <item h="1" x="738"/>
        <item h="1" x="617"/>
        <item h="1" x="924"/>
        <item h="1" x="1038"/>
        <item h="1" x="959"/>
        <item h="1" x="945"/>
        <item h="1" x="748"/>
        <item h="1" x="1045"/>
        <item h="1" x="742"/>
        <item h="1" x="955"/>
        <item h="1" x="958"/>
        <item h="1" x="1013"/>
        <item h="1" x="1014"/>
        <item h="1" x="416"/>
        <item h="1" x="458"/>
        <item h="1" x="50"/>
        <item h="1" x="39"/>
        <item h="1" x="16"/>
        <item h="1" x="0"/>
        <item h="1" x="91"/>
        <item h="1" x="60"/>
        <item h="1" x="152"/>
        <item h="1" x="121"/>
        <item h="1" x="26"/>
        <item h="1" x="313"/>
        <item h="1" x="439"/>
        <item h="1" x="358"/>
        <item h="1" x="63"/>
        <item h="1" x="713"/>
        <item h="1" x="317"/>
        <item h="1" x="441"/>
        <item h="1" x="444"/>
        <item h="1" x="404"/>
        <item h="1" x="588"/>
        <item h="1" x="1051"/>
        <item h="1" x="97"/>
        <item h="1" x="506"/>
        <item h="1" x="75"/>
        <item h="1" x="440"/>
        <item h="1" x="711"/>
        <item h="1" x="394"/>
        <item h="1" x="431"/>
        <item h="1" x="573"/>
        <item h="1" x="1000"/>
        <item h="1" x="579"/>
        <item h="1" x="787"/>
        <item h="1" x="699"/>
        <item h="1" x="370"/>
        <item h="1" x="774"/>
        <item h="1" x="1012"/>
        <item h="1" x="1005"/>
        <item h="1" x="776"/>
        <item h="1" x="1009"/>
        <item h="1" x="1002"/>
        <item h="1" x="417"/>
        <item h="1" x="1010"/>
        <item h="1" x="642"/>
        <item h="1" x="433"/>
        <item h="1" x="779"/>
        <item h="1" x="999"/>
        <item h="1" x="773"/>
        <item h="1" x="312"/>
        <item h="1" x="500"/>
        <item h="1" x="325"/>
        <item h="1" x="1030"/>
        <item h="1" x="788"/>
        <item h="1" x="701"/>
        <item h="1" x="786"/>
        <item h="1" x="994"/>
        <item h="1" x="640"/>
        <item h="1" x="496"/>
        <item h="1" x="648"/>
        <item h="1" x="697"/>
        <item h="1" x="782"/>
        <item h="1" x="393"/>
        <item h="1" x="324"/>
        <item h="1" x="419"/>
        <item h="1" x="1021"/>
        <item h="1" x="1020"/>
        <item h="1" x="696"/>
        <item h="1" x="775"/>
        <item h="1" x="997"/>
        <item h="1" x="692"/>
        <item h="1" x="996"/>
        <item h="1" x="576"/>
        <item h="1" x="772"/>
        <item h="1" x="990"/>
        <item h="1" x="694"/>
        <item h="1" x="429"/>
        <item h="1" x="691"/>
        <item h="1" x="987"/>
        <item h="1" x="989"/>
        <item h="1" x="995"/>
        <item h="1" x="998"/>
        <item h="1" x="532"/>
        <item h="1" x="639"/>
        <item h="1" x="641"/>
        <item h="1" x="769"/>
        <item h="1" x="456"/>
        <item h="1" x="531"/>
        <item h="1" x="988"/>
        <item h="1" x="991"/>
        <item h="1" x="638"/>
        <item h="1" x="784"/>
        <item h="1" x="785"/>
        <item h="1" x="992"/>
        <item h="1" x="1031"/>
        <item h="1" x="702"/>
        <item h="1" x="771"/>
        <item h="1" x="777"/>
        <item h="1" x="783"/>
        <item h="1" x="577"/>
        <item h="1" x="646"/>
        <item h="1" x="1003"/>
        <item h="1" x="1007"/>
        <item h="1" x="498"/>
        <item h="1" x="647"/>
        <item h="1" x="1034"/>
        <item h="1" x="353"/>
        <item h="1" x="578"/>
        <item h="1" x="789"/>
        <item h="1" x="649"/>
        <item h="1" x="501"/>
        <item h="1" x="372"/>
        <item h="1" x="1022"/>
        <item h="1" x="574"/>
        <item h="1" x="1006"/>
        <item h="1" x="695"/>
        <item h="1" x="457"/>
        <item h="1" x="1016"/>
        <item h="1" x="1015"/>
        <item h="1" x="418"/>
        <item h="1" x="1035"/>
        <item h="1" x="499"/>
        <item h="1" x="698"/>
        <item h="1" x="1029"/>
        <item h="1" x="1036"/>
        <item h="1" x="1032"/>
        <item h="1" x="645"/>
        <item h="1" x="802"/>
        <item h="1" x="644"/>
        <item h="1" x="1004"/>
        <item h="1" x="1018"/>
        <item h="1" x="371"/>
        <item h="1" x="778"/>
        <item h="1" x="533"/>
        <item h="1" x="1023"/>
        <item h="1" x="164"/>
        <item h="1" x="374"/>
        <item h="1" x="582"/>
        <item h="1" x="66"/>
        <item h="1" x="57"/>
        <item h="1" x="217"/>
        <item h="1" x="99"/>
        <item h="1" x="151"/>
        <item h="1" x="126"/>
        <item h="1" x="290"/>
        <item h="1" x="32"/>
        <item h="1" x="238"/>
        <item h="1" x="37"/>
        <item h="1" x="98"/>
        <item h="1" x="213"/>
        <item h="1" x="282"/>
        <item h="1" x="397"/>
        <item h="1" x="356"/>
        <item h="1" x="710"/>
        <item h="1" x="463"/>
        <item h="1" x="291"/>
        <item h="1" x="281"/>
        <item h="1" x="584"/>
        <item h="1" x="708"/>
        <item h="1" x="709"/>
        <item h="1" x="651"/>
        <item h="1" x="422"/>
        <item h="1" x="1042"/>
        <item h="1" x="124"/>
        <item h="1" x="202"/>
        <item h="1" x="157"/>
        <item h="1" x="146"/>
        <item h="1" x="147"/>
        <item h="1" x="141"/>
        <item h="1" x="158"/>
        <item h="1" x="280"/>
        <item h="1" x="248"/>
        <item h="1" x="8"/>
        <item h="1" x="73"/>
        <item h="1" x="201"/>
        <item h="1" x="503"/>
        <item h="1" x="82"/>
        <item h="1" x="221"/>
        <item h="1" x="132"/>
        <item h="1" x="222"/>
        <item h="1" x="100"/>
        <item h="1" x="103"/>
        <item h="1" x="792"/>
        <item h="1" x="144"/>
        <item h="1" x="437"/>
        <item h="1" x="376"/>
        <item h="1" x="538"/>
        <item h="1" x="650"/>
        <item h="1" x="139"/>
        <item h="1" x="41"/>
        <item h="1" x="83"/>
        <item h="1" x="342"/>
        <item h="1" x="326"/>
        <item h="1" x="171"/>
        <item h="1" x="79"/>
        <item h="1" x="874"/>
        <item h="1" x="869"/>
        <item h="1" x="285"/>
        <item h="1" x="448"/>
        <item h="1" x="870"/>
        <item h="1" x="665"/>
        <item h="1" x="894"/>
        <item h="1" x="897"/>
        <item h="1" x="907"/>
        <item h="1" x="908"/>
        <item h="1" x="912"/>
        <item h="1" x="895"/>
        <item h="1" x="524"/>
        <item h="1" x="913"/>
        <item h="1" x="156"/>
        <item h="1" x="601"/>
        <item h="1" x="517"/>
        <item h="1" x="475"/>
        <item h="1" x="729"/>
        <item h="1" x="731"/>
        <item h="1" x="611"/>
        <item h="1" x="606"/>
        <item h="1" x="321"/>
        <item h="1" x="669"/>
        <item h="1" x="730"/>
        <item h="1" x="519"/>
        <item h="1" x="450"/>
        <item h="1" x="885"/>
        <item h="1" x="667"/>
        <item h="1" x="520"/>
        <item h="1" x="389"/>
        <item h="1" x="518"/>
        <item h="1" x="308"/>
        <item h="1" x="320"/>
        <item h="1" x="608"/>
        <item h="1" x="609"/>
        <item h="1" x="881"/>
        <item h="1" x="607"/>
        <item h="1" x="887"/>
        <item h="1" x="905"/>
        <item h="1" x="603"/>
        <item h="1" x="602"/>
        <item h="1" x="879"/>
        <item h="1" x="917"/>
        <item h="1" x="892"/>
        <item h="1" x="886"/>
        <item h="1" x="918"/>
        <item h="1" x="979"/>
        <item h="1" x="766"/>
        <item h="1" x="495"/>
        <item h="1" x="570"/>
        <item h="1" x="634"/>
        <item h="1" x="636"/>
        <item h="1" x="635"/>
        <item h="1" x="980"/>
        <item h="1" x="530"/>
        <item h="1" x="569"/>
        <item h="1" x="392"/>
        <item h="1" x="369"/>
        <item h="1" x="767"/>
        <item h="1" x="977"/>
        <item h="1" x="278"/>
        <item h="1" x="237"/>
        <item h="1" x="216"/>
        <item h="1" x="391"/>
        <item h="1" x="415"/>
        <item h="1" x="168"/>
        <item h="1" x="631"/>
        <item h="1" x="338"/>
        <item h="1" x="277"/>
        <item h="1" x="494"/>
        <item h="1" x="228"/>
        <item h="1" x="489"/>
        <item h="1" x="759"/>
        <item h="1" x="629"/>
        <item h="1" x="185"/>
        <item h="1" x="413"/>
        <item h="1" x="150"/>
        <item h="1" x="490"/>
        <item h="1" x="117"/>
        <item h="1" x="453"/>
        <item h="1" x="968"/>
        <item h="1" x="427"/>
        <item h="1" x="143"/>
        <item h="1" x="684"/>
        <item h="1" x="627"/>
        <item h="1" x="685"/>
        <item h="1" x="764"/>
        <item h="1" x="982"/>
        <item h="1" x="973"/>
        <item h="1" x="765"/>
        <item h="1" x="368"/>
        <item h="1" x="974"/>
        <item h="1" x="762"/>
        <item h="1" x="632"/>
        <item h="1" x="633"/>
        <item h="1" x="567"/>
        <item h="1" x="311"/>
        <item h="1" x="174"/>
        <item h="1" x="230"/>
        <item h="1" x="247"/>
        <item h="1" x="763"/>
        <item h="1" x="310"/>
        <item h="1" x="972"/>
        <item h="1" x="194"/>
        <item h="1" x="297"/>
        <item h="1" x="296"/>
        <item h="1" x="236"/>
        <item h="1" x="323"/>
        <item h="1" x="760"/>
        <item h="1" x="352"/>
        <item h="1" x="173"/>
        <item h="1" x="131"/>
        <item h="1" x="337"/>
        <item h="1" x="246"/>
        <item h="1" x="761"/>
        <item h="1" x="757"/>
        <item h="1" x="334"/>
        <item h="1" x="487"/>
        <item h="1" x="983"/>
        <item h="1" x="690"/>
        <item h="1" x="964"/>
        <item h="1" x="628"/>
        <item h="1" x="215"/>
        <item h="1" x="689"/>
        <item h="1" x="81"/>
        <item h="1" x="686"/>
        <item h="1" x="687"/>
        <item h="1" x="571"/>
        <item h="1" x="967"/>
        <item h="1" x="688"/>
        <item h="1" x="276"/>
        <item h="1" x="961"/>
        <item h="1" x="486"/>
        <item h="1" x="426"/>
        <item h="1" x="210"/>
        <item h="1" x="969"/>
        <item h="1" x="454"/>
        <item h="1" x="116"/>
        <item h="1" x="970"/>
        <item h="1" x="493"/>
        <item h="1" x="529"/>
        <item h="1" x="335"/>
        <item h="1" x="564"/>
        <item h="1" x="565"/>
        <item h="1" x="336"/>
        <item h="1" x="367"/>
        <item h="1" x="488"/>
        <item h="1" x="492"/>
        <item h="1" x="266"/>
        <item h="1" x="209"/>
        <item h="1" x="366"/>
        <item h="1" x="491"/>
        <item h="1" x="438"/>
        <item h="1" x="359"/>
        <item h="1" x="226"/>
        <item h="1" x="1067"/>
        <item h="1" x="715"/>
        <item h="1" x="1070"/>
        <item h="1" x="49"/>
        <item h="1" x="1071"/>
        <item h="1" x="166"/>
        <item h="1" x="197"/>
        <item h="1" x="190"/>
        <item h="1" x="656"/>
        <item h="1" x="90"/>
        <item h="1" x="128"/>
        <item h="1" x="54"/>
        <item h="1" x="508"/>
        <item h="1" x="204"/>
        <item h="1" x="21"/>
        <item h="1" x="35"/>
        <item h="1" x="177"/>
        <item h="1" x="34"/>
        <item h="1" x="198"/>
        <item h="1" x="405"/>
        <item h="1" x="23"/>
        <item h="1" x="214"/>
        <item h="1" x="233"/>
        <item h="1" x="153"/>
        <item h="1" x="44"/>
        <item h="1" x="20"/>
        <item h="1" x="25"/>
        <item h="1" x="464"/>
        <item h="1" x="181"/>
        <item h="1" x="218"/>
        <item h="1" x="242"/>
        <item h="1" x="400"/>
        <item h="1" x="195"/>
        <item h="1" x="466"/>
        <item h="1" x="67"/>
        <item h="1" x="252"/>
        <item h="1" x="716"/>
        <item h="1" x="653"/>
        <item h="1" x="507"/>
        <item h="1" x="77"/>
        <item h="1" x="189"/>
        <item h="1" x="29"/>
        <item h="1" x="269"/>
        <item h="1" x="504"/>
        <item h="1" x="399"/>
        <item h="1" x="250"/>
        <item h="1" x="330"/>
        <item h="1" x="241"/>
        <item h="1" x="47"/>
        <item h="1" x="87"/>
        <item h="1" x="343"/>
        <item h="1" x="270"/>
        <item h="1" x="257"/>
        <item h="1" x="165"/>
        <item h="1" x="27"/>
        <item h="1" x="539"/>
        <item h="1" x="284"/>
        <item h="1" x="31"/>
        <item h="1" x="182"/>
        <item h="1" x="403"/>
        <item h="1" x="272"/>
        <item h="1" x="251"/>
        <item h="1" x="1066"/>
        <item h="1" x="1065"/>
        <item h="1" x="1068"/>
        <item h="1" x="232"/>
        <item h="1" x="12"/>
        <item h="1" x="127"/>
        <item h="1" x="120"/>
        <item h="1" x="271"/>
        <item h="1" x="89"/>
        <item h="1" x="587"/>
        <item h="1" x="402"/>
        <item h="1" x="465"/>
        <item h="1" x="46"/>
        <item h="1" x="401"/>
        <item h="1" x="51"/>
        <item h="1" x="176"/>
        <item h="1" x="283"/>
        <item h="1" x="175"/>
        <item h="1" x="88"/>
        <item h="1" x="101"/>
        <item h="1" x="443"/>
        <item h="1" x="442"/>
        <item h="1" x="714"/>
        <item h="1" x="258"/>
        <item h="1" x="799"/>
        <item h="1" x="590"/>
        <item h="1" x="509"/>
        <item h="1" x="74"/>
        <item h="1" x="183"/>
        <item h="1" x="30"/>
        <item h="1" x="1058"/>
        <item h="1" x="302"/>
        <item h="1" x="170"/>
        <item h="1" x="160"/>
        <item h="1" x="796"/>
        <item h="1" x="1057"/>
        <item h="1" x="467"/>
        <item h="1" x="797"/>
        <item h="1" x="589"/>
        <item h="1" x="225"/>
        <item h="1" x="398"/>
        <item h="1" x="85"/>
        <item h="1" x="119"/>
        <item h="1" x="211"/>
        <item h="1" x="327"/>
        <item h="1" x="255"/>
        <item h="1" x="108"/>
        <item h="1" x="375"/>
        <item h="1" x="188"/>
        <item h="1" x="793"/>
        <item h="1" x="462"/>
        <item h="1" x="28"/>
        <item h="1" x="169"/>
        <item h="1" x="212"/>
        <item h="1" x="22"/>
        <item h="1" x="328"/>
        <item h="1" x="40"/>
        <item h="1" x="239"/>
        <item h="1" x="537"/>
        <item h="1" x="15"/>
        <item h="1" x="268"/>
        <item h="1" x="130"/>
        <item h="1" x="329"/>
        <item h="1" x="71"/>
        <item h="1" x="48"/>
        <item h="1" x="420"/>
        <item h="1" x="1043"/>
        <item h="1" x="395"/>
        <item h="1" x="348"/>
        <item h="1" x="652"/>
        <item h="1" x="377"/>
        <item h="1" x="355"/>
        <item h="1" x="1026"/>
        <item h="1" x="1039"/>
        <item h="1" x="1008"/>
        <item h="1" x="1028"/>
        <item h="1" x="497"/>
        <item h="1" x="801"/>
        <item h="1" x="932"/>
        <item h="1" x="946"/>
        <item h="1" x="926"/>
        <item h="1" x="941"/>
        <item h="1" x="243"/>
        <item h="1" x="505"/>
        <item h="1" x="424"/>
        <item h="1" x="303"/>
        <item h="1" x="379"/>
        <item h="1" x="1055"/>
        <item h="1" x="1052"/>
        <item h="1" x="794"/>
        <item h="1" x="1059"/>
        <item h="1" x="1063"/>
        <item h="1" x="133"/>
        <item h="1" x="33"/>
        <item h="1" x="528"/>
        <item h="1" x="891"/>
        <item h="1" x="963"/>
        <item h="1" x="1001"/>
        <item h="1" x="700"/>
        <item h="1" x="1073"/>
        <item h="1" x="1076"/>
        <item h="1" x="803"/>
        <item h="1" x="717"/>
        <item h="1" x="1075"/>
        <item h="1" x="192"/>
        <item h="1" x="36"/>
        <item h="1" x="813"/>
        <item h="1" x="966"/>
        <item h="1" x="339"/>
        <item h="1" x="770"/>
        <item h="1" x="1019"/>
        <item h="1" x="1027"/>
        <item h="1" x="1060"/>
        <item h="1" x="937"/>
        <item h="1" x="938"/>
        <item h="1" x="749"/>
        <item h="1" x="744"/>
        <item h="1" x="630"/>
        <item h="1" x="434"/>
        <item h="1" x="430"/>
        <item h="1" x="993"/>
        <item h="1" x="1025"/>
        <item h="1" x="1037"/>
        <item h="1" x="726"/>
        <item h="1" x="432"/>
        <item h="1" x="1074"/>
        <item h="1" x="846"/>
        <item h="1" x="240"/>
        <item h="1" x="882"/>
        <item h="1" x="901"/>
        <item h="1" x="843"/>
        <item h="1" x="86"/>
        <item h="1" x="513"/>
        <item h="1" x="428"/>
        <item h="1" x="287"/>
        <item h="1" x="953"/>
        <item h="1" x="623"/>
        <item h="1" x="58"/>
        <item h="1" x="824"/>
        <item h="1" x="947"/>
        <item h="1" x="585"/>
        <item h="1" x="299"/>
        <item h="1" x="668"/>
        <item h="1" x="502"/>
        <item h="1" x="9"/>
        <item h="1" x="42"/>
        <item h="1" x="234"/>
        <item h="1" x="931"/>
        <item h="1" x="293"/>
        <item h="1" x="421"/>
        <item h="1" x="111"/>
        <item h="1" x="721"/>
        <item h="1" x="821"/>
        <item h="1" x="916"/>
        <item h="1" x="871"/>
        <item h="1" x="872"/>
        <item h="1" x="725"/>
        <item h="1" x="873"/>
        <item h="1" x="734"/>
        <item h="1" x="876"/>
        <item h="1" x="877"/>
        <item h="1" x="878"/>
        <item h="1" x="614"/>
        <item h="1" x="549"/>
        <item h="1" x="880"/>
        <item h="1" x="971"/>
        <item h="1" x="414"/>
        <item h="1" x="229"/>
        <item h="1" x="985"/>
        <item h="1" x="962"/>
        <item h="1" x="965"/>
        <item h="1" x="883"/>
        <item h="1" x="521"/>
        <item h="1" x="810"/>
        <item h="1" x="922"/>
        <item h="1" x="981"/>
        <item h="1" x="568"/>
        <item h="1" x="756"/>
        <item h="1" x="978"/>
        <item h="1" x="984"/>
        <item h="1" x="928"/>
        <item h="1" x="936"/>
        <item h="1" x="902"/>
        <item h="1" x="915"/>
        <item h="1" x="575"/>
        <item h="1" x="1017"/>
        <item h="1" x="780"/>
        <item h="1" x="1041"/>
        <item h="1" x="300"/>
        <item h="1" x="373"/>
        <item h="1" x="534"/>
        <item h="1" x="279"/>
        <item h="1" x="186"/>
        <item h="1" x="707"/>
        <item h="1" x="535"/>
        <item h="1" x="436"/>
        <item h="1" x="940"/>
        <item h="1" x="944"/>
        <item h="1" x="949"/>
        <item h="1" x="180"/>
        <item h="1" x="536"/>
        <item h="1" x="187"/>
        <item h="1" x="231"/>
        <item h="1" x="396"/>
        <item h="1" x="791"/>
        <item h="1" x="1024"/>
        <item h="1" x="1033"/>
        <item h="1" x="1046"/>
        <item h="1" x="1047"/>
        <item h="1" x="1048"/>
        <item h="1" x="1049"/>
        <item h="1" x="1050"/>
        <item h="1" x="135"/>
        <item h="1" x="1053"/>
        <item h="1" x="1054"/>
        <item h="1" x="378"/>
        <item h="1" x="586"/>
        <item h="1" x="1056"/>
        <item h="1" x="122"/>
        <item h="1" x="306"/>
        <item h="1" x="718"/>
        <item h="1" x="1077"/>
        <item h="1" x="804"/>
        <item h="1" x="719"/>
        <item h="1" x="345"/>
        <item h="1" x="406"/>
        <item h="1" x="1078"/>
        <item h="1" x="1079"/>
        <item h="1" x="1080"/>
        <item h="1" x="94"/>
        <item h="1" x="1081"/>
        <item h="1" x="263"/>
        <item h="1" x="541"/>
        <item h="1" x="1082"/>
        <item h="1" x="795"/>
        <item h="1" x="301"/>
        <item h="1" x="203"/>
        <item h="1" x="259"/>
        <item h="1" x="1061"/>
        <item h="1" x="1062"/>
        <item h="1" x="52"/>
        <item h="1" x="1064"/>
        <item h="1" x="446"/>
        <item h="1" x="805"/>
        <item h="1" x="138"/>
        <item h="1" x="253"/>
        <item h="1" x="807"/>
        <item h="1" x="1083"/>
        <item h="1" x="808"/>
        <item h="1" x="1084"/>
        <item h="1" x="167"/>
        <item h="1" x="655"/>
        <item h="1" x="380"/>
        <item h="1" x="179"/>
        <item h="1" x="206"/>
        <item h="1" x="594"/>
        <item h="1" x="347"/>
        <item h="1" x="109"/>
        <item h="1" x="1072"/>
        <item h="1" x="84"/>
        <item h="1" x="92"/>
        <item h="1" x="800"/>
        <item h="1" x="344"/>
        <item h="1" x="510"/>
        <item h="1" x="1011"/>
        <item h="1" x="357"/>
        <item h="1" x="798"/>
        <item h="1" x="758"/>
        <item h="1" x="461"/>
        <item t="default"/>
      </items>
    </pivotField>
    <pivotField compact="0" outline="0" subtotalTop="0" showAll="0" includeNewItemsInFilter="1" defaultSubtotal="0">
      <items count="8">
        <item m="1" x="6"/>
        <item m="1" x="7"/>
        <item m="1" x="4"/>
        <item m="1" x="5"/>
        <item x="3"/>
        <item x="2"/>
        <item x="1"/>
        <item x="0"/>
      </items>
    </pivotField>
    <pivotField axis="axisRow" compact="0" outline="0" subtotalTop="0" showAll="0" includeNewItemsInFilter="1" defaultSubtotal="0">
      <items count="10">
        <item m="1" x="9"/>
        <item m="1" x="5"/>
        <item m="1" x="7"/>
        <item m="1" x="8"/>
        <item m="1" x="6"/>
        <item h="1" x="4"/>
        <item x="0"/>
        <item x="1"/>
        <item x="2"/>
        <item x="3"/>
      </items>
    </pivotField>
  </pivotFields>
  <rowFields count="1">
    <field x="6"/>
  </rowFields>
  <rowItems count="5">
    <i>
      <x v="6"/>
    </i>
    <i>
      <x v="7"/>
    </i>
    <i>
      <x v="8"/>
    </i>
    <i>
      <x v="9"/>
    </i>
    <i t="grand">
      <x/>
    </i>
  </rowItems>
  <colFields count="1">
    <field x="-2"/>
  </colFields>
  <colItems count="3">
    <i>
      <x/>
    </i>
    <i i="1">
      <x v="1"/>
    </i>
    <i i="2">
      <x v="2"/>
    </i>
  </colItems>
  <pageFields count="2">
    <pageField fld="1" hier="0"/>
    <pageField fld="4" hier="0"/>
  </pageFields>
  <dataFields count="3">
    <dataField name="Počet z kniznica SZP" fld="4" subtotal="count" baseField="5" baseItem="0"/>
    <dataField name="Súčet z SZP ziaci" fld="1" baseField="0" baseItem="0"/>
    <dataField name="Súčet z pocet ziakov" fld="3" baseField="5" baseItem="5" numFmtId="1"/>
  </dataFields>
  <formats count="23">
    <format dxfId="22">
      <pivotArea outline="0" fieldPosition="0">
        <references count="1">
          <reference field="4294967294" count="1" selected="0">
            <x v="2"/>
          </reference>
        </references>
      </pivotArea>
    </format>
    <format dxfId="21">
      <pivotArea outline="0" fieldPosition="0">
        <references count="1">
          <reference field="4294967294" count="1" selected="0">
            <x v="2"/>
          </reference>
        </references>
      </pivotArea>
    </format>
    <format dxfId="20">
      <pivotArea outline="0" fieldPosition="0">
        <references count="1">
          <reference field="4294967294" count="1" selected="0">
            <x v="2"/>
          </reference>
        </references>
      </pivotArea>
    </format>
    <format dxfId="19">
      <pivotArea outline="0" fieldPosition="0">
        <references count="1">
          <reference field="4294967294" count="1" selected="0">
            <x v="2"/>
          </reference>
        </references>
      </pivotArea>
    </format>
    <format dxfId="18">
      <pivotArea outline="0" fieldPosition="0">
        <references count="1">
          <reference field="4294967294" count="1" selected="0">
            <x v="2"/>
          </reference>
        </references>
      </pivotArea>
    </format>
    <format dxfId="17">
      <pivotArea type="all" dataOnly="0" outline="0" fieldPosition="0"/>
    </format>
    <format dxfId="16">
      <pivotArea outline="0" fieldPosition="0"/>
    </format>
    <format dxfId="15">
      <pivotArea type="origin" dataOnly="0" labelOnly="1" outline="0" fieldPosition="0"/>
    </format>
    <format dxfId="14">
      <pivotArea field="-2" type="button" dataOnly="0" labelOnly="1" outline="0" axis="axisCol" fieldPosition="0"/>
    </format>
    <format dxfId="13">
      <pivotArea type="topRight" dataOnly="0" labelOnly="1" outline="0" fieldPosition="0"/>
    </format>
    <format dxfId="12">
      <pivotArea field="6" type="button" dataOnly="0" labelOnly="1" outline="0" axis="axisRow" fieldPosition="0"/>
    </format>
    <format dxfId="11">
      <pivotArea dataOnly="0" labelOnly="1" outline="0" fieldPosition="0">
        <references count="1">
          <reference field="6" count="0"/>
        </references>
      </pivotArea>
    </format>
    <format dxfId="10">
      <pivotArea dataOnly="0" labelOnly="1" grandRow="1" outline="0" fieldPosition="0"/>
    </format>
    <format dxfId="9">
      <pivotArea dataOnly="0" labelOnly="1" outline="0" fieldPosition="0">
        <references count="1">
          <reference field="4294967294" count="3">
            <x v="0"/>
            <x v="1"/>
            <x v="2"/>
          </reference>
        </references>
      </pivotArea>
    </format>
    <format dxfId="8">
      <pivotArea type="all" dataOnly="0" outline="0" fieldPosition="0"/>
    </format>
    <format dxfId="7">
      <pivotArea outline="0" fieldPosition="0"/>
    </format>
    <format dxfId="6">
      <pivotArea type="origin" dataOnly="0" labelOnly="1" outline="0" fieldPosition="0"/>
    </format>
    <format dxfId="5">
      <pivotArea field="-2" type="button" dataOnly="0" labelOnly="1" outline="0" axis="axisCol" fieldPosition="0"/>
    </format>
    <format dxfId="4">
      <pivotArea type="topRight" dataOnly="0" labelOnly="1" outline="0" fieldPosition="0"/>
    </format>
    <format dxfId="3">
      <pivotArea field="6" type="button" dataOnly="0" labelOnly="1" outline="0" axis="axisRow" fieldPosition="0"/>
    </format>
    <format dxfId="2">
      <pivotArea dataOnly="0" labelOnly="1" outline="0" fieldPosition="0">
        <references count="1">
          <reference field="6" count="0"/>
        </references>
      </pivotArea>
    </format>
    <format dxfId="1">
      <pivotArea dataOnly="0" labelOnly="1" grandRow="1" outline="0" fieldPosition="0"/>
    </format>
    <format dxfId="0">
      <pivotArea dataOnly="0" labelOnly="1" outline="0" fieldPosition="0">
        <references count="1">
          <reference field="4294967294" count="3">
            <x v="0"/>
            <x v="1"/>
            <x v="2"/>
          </reference>
        </references>
      </pivotArea>
    </format>
  </formats>
  <pivotTableStyleInfo showRowHeaders="1" showColHeaders="1" showRowStripes="0" showColStripes="0" showLastColumn="1"/>
</pivotTableDefinition>
</file>

<file path=xl/tables/table1.xml><?xml version="1.0" encoding="utf-8"?>
<table xmlns="http://schemas.openxmlformats.org/spreadsheetml/2006/main" id="3" name="Table_1" displayName="Table_1" ref="J1:J18" dataDxfId="52">
  <tableColumns count="1">
    <tableColumn id="1" name="Výsledná suma" dataDxfId="51"/>
  </tableColumns>
  <tableStyleInfo name="Investícia 1 Digitalizácia škôl-style" showFirstColumn="1" showLastColumn="1" showRowStripes="1" showColumnStripes="0"/>
</table>
</file>

<file path=xl/tables/table2.xml><?xml version="1.0" encoding="utf-8"?>
<table xmlns="http://schemas.openxmlformats.org/spreadsheetml/2006/main" id="4" name="Table_2" displayName="Table_2" ref="A1:I18" headerRowDxfId="50">
  <tableColumns count="9">
    <tableColumn id="1" name="Nástroj"/>
    <tableColumn id="2" name="Úroveň"/>
    <tableColumn id="3" name="Cieľová skupina"/>
    <tableColumn id="4" name="cena - SISRD"/>
    <tableColumn id="5" name="cena - variant 1"/>
    <tableColumn id="6" name="cena - variant 2"/>
    <tableColumn id="7" name="Cena do vzorca"/>
    <tableColumn id="8" name="Počet užívateľov"/>
    <tableColumn id="9" name="Poznámky"/>
  </tableColumns>
  <tableStyleInfo name="Investícia 1 Digitalizácia škôl-style 2" showFirstColumn="1" showLastColumn="1" showRowStripes="1" showColumnStripes="0"/>
</table>
</file>

<file path=xl/tables/table3.xml><?xml version="1.0" encoding="utf-8"?>
<table xmlns="http://schemas.openxmlformats.org/spreadsheetml/2006/main" id="5" name="Tabuľka4" displayName="Tabuľka4" ref="A4:F13" totalsRowShown="0" headerRowDxfId="49" dataDxfId="48" headerRowCellStyle="Normálna 2" dataCellStyle="Normálna 2">
  <autoFilter ref="A4:F13"/>
  <tableColumns count="6">
    <tableColumn id="2" name="Názov položky" dataDxfId="47" dataCellStyle="Normálna 2"/>
    <tableColumn id="3" name="popis položky" dataDxfId="46" dataCellStyle="Normálna 2"/>
    <tableColumn id="4" name="ERP cena / ks" dataDxfId="45" dataCellStyle="Normálna 2"/>
    <tableColumn id="5" name="počet ks" dataDxfId="44" dataCellStyle="Normálna 2"/>
    <tableColumn id="6" name="Spolu" dataDxfId="43" dataCellStyle="Mena"/>
    <tableColumn id="7" name="Referenčný produkt" dataDxfId="42" dataCellStyle="Normálna 2"/>
  </tableColumns>
  <tableStyleInfo name="Investícia 1 Digitalizácia škôl-style" showFirstColumn="0" showLastColumn="0" showRowStripes="1" showColumnStripes="0"/>
</table>
</file>

<file path=xl/tables/table4.xml><?xml version="1.0" encoding="utf-8"?>
<table xmlns="http://schemas.openxmlformats.org/spreadsheetml/2006/main" id="6" name="Tabuľka5" displayName="Tabuľka5" ref="A22:E30" totalsRowShown="0" headerRowDxfId="41" dataDxfId="40" headerRowCellStyle="Normálna 2" dataCellStyle="Normálna 2">
  <autoFilter ref="A22:E30"/>
  <tableColumns count="5">
    <tableColumn id="2" name="Názov položky" dataDxfId="39" dataCellStyle="Normálna 2"/>
    <tableColumn id="3" name="popis položky" dataDxfId="38" dataCellStyle="Normálna 2"/>
    <tableColumn id="4" name="ERP cena / ks" dataDxfId="37" dataCellStyle="Normálna 2"/>
    <tableColumn id="5" name="počet ks" dataDxfId="36" dataCellStyle="Normálna 2"/>
    <tableColumn id="6" name="Spolu" dataDxfId="35" dataCellStyle="Mena"/>
  </tableColumns>
  <tableStyleInfo name="Investícia 1 Digitalizácia škôl-style" showFirstColumn="0" showLastColumn="0" showRowStripes="1" showColumnStripes="0"/>
</table>
</file>

<file path=xl/tables/table5.xml><?xml version="1.0" encoding="utf-8"?>
<table xmlns="http://schemas.openxmlformats.org/spreadsheetml/2006/main" id="8" name="Tabuľka79" displayName="Tabuľka79" ref="A33:H50" totalsRowShown="0" headerRowDxfId="34" dataDxfId="32" headerRowBorderDxfId="33" tableBorderDxfId="31" headerRowCellStyle="Normálna 3 2">
  <autoFilter ref="A33:H50"/>
  <tableColumns count="8">
    <tableColumn id="1" name="názov" dataDxfId="30" dataCellStyle="Normálna 3 2"/>
    <tableColumn id="2" name="zariadenie" dataDxfId="29" dataCellStyle="Normálna 3 2"/>
    <tableColumn id="3" name="hardvér / softvér" dataDxfId="28" dataCellStyle="Normálna 3 2"/>
    <tableColumn id="4" name="zdravotné postihnutie" dataDxfId="27" dataCellStyle="Normálna 3 2"/>
    <tableColumn id="5" name="použitie" dataDxfId="26" dataCellStyle="Normálna 3 2"/>
    <tableColumn id="6" name="distribútor" dataDxfId="25" dataCellStyle="Hypertextové prepojenie 3"/>
    <tableColumn id="7" name="cena" dataDxfId="24" dataCellStyle="Normálna 3 2"/>
    <tableColumn id="8" name="poznámka" dataDxfId="23" dataCellStyle="Normálna 3 2"/>
  </tableColumns>
  <tableStyleInfo name="Investícia 1 Digitalizácia škôl-sty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8" Type="http://schemas.openxmlformats.org/officeDocument/2006/relationships/hyperlink" Target="https://www.nku.gov.sk/documents/10157/1460168/Po%C4%8D%C3%ADtajte+s+%28ne%29kvalitnou+u%C4%8Debnicou.pdf" TargetMode="External"/><Relationship Id="rId13" Type="http://schemas.openxmlformats.org/officeDocument/2006/relationships/hyperlink" Target="https://www.iea.nl/publications/icils-2023-information-package" TargetMode="External"/><Relationship Id="rId18" Type="http://schemas.openxmlformats.org/officeDocument/2006/relationships/hyperlink" Target="https://www.crz.gov.sk/data/att/1147431_dokument1.pdf" TargetMode="External"/><Relationship Id="rId3" Type="http://schemas.openxmlformats.org/officeDocument/2006/relationships/hyperlink" Target="https://www.crz.gov.sk/zmluva/5061158/" TargetMode="External"/><Relationship Id="rId7" Type="http://schemas.openxmlformats.org/officeDocument/2006/relationships/hyperlink" Target="https://www.slov-lex.sk/pravne-predpisy/SK/ZZ/2002/283/" TargetMode="External"/><Relationship Id="rId12" Type="http://schemas.openxmlformats.org/officeDocument/2006/relationships/hyperlink" Target="http://www.etest.sk/data/att/318.pdf" TargetMode="External"/><Relationship Id="rId17" Type="http://schemas.openxmlformats.org/officeDocument/2006/relationships/hyperlink" Target="https://www.crz.gov.sk/zmluva/5061158/" TargetMode="External"/><Relationship Id="rId2" Type="http://schemas.openxmlformats.org/officeDocument/2006/relationships/hyperlink" Target="https://www.crz.gov.sk/zmluva/5061158/" TargetMode="External"/><Relationship Id="rId16" Type="http://schemas.openxmlformats.org/officeDocument/2006/relationships/hyperlink" Target="https://www.partnerskadohoda.gov.sk/data/files/2996_op_lz_05_06_2019_np_teachers.pdf" TargetMode="External"/><Relationship Id="rId20" Type="http://schemas.openxmlformats.org/officeDocument/2006/relationships/drawing" Target="../drawings/drawing2.xml"/><Relationship Id="rId1" Type="http://schemas.openxmlformats.org/officeDocument/2006/relationships/hyperlink" Target="https://www.crz.gov.sk/zmluva/5061158/" TargetMode="External"/><Relationship Id="rId6" Type="http://schemas.openxmlformats.org/officeDocument/2006/relationships/hyperlink" Target="https://www.slov-lex.sk/pravne-predpisy/SK/ZZ/2002/283/" TargetMode="External"/><Relationship Id="rId11" Type="http://schemas.openxmlformats.org/officeDocument/2006/relationships/hyperlink" Target="https://www.crz.gov.sk/data/att/2730146.pdf" TargetMode="External"/><Relationship Id="rId5" Type="http://schemas.openxmlformats.org/officeDocument/2006/relationships/hyperlink" Target="https://www.partnerskadohoda.gov.sk/data/files/2996_op_lz_05_06_2019_np_teachers.pdf" TargetMode="External"/><Relationship Id="rId15" Type="http://schemas.openxmlformats.org/officeDocument/2006/relationships/hyperlink" Target="https://www.sk-cz.eu/sk/vyzvy/prioritna-os-1/2019/337-vyzva-na-predkladanie-ziadosti-o-nfp-c-interreg-v-a-sk-cz-2019-11" TargetMode="External"/><Relationship Id="rId10" Type="http://schemas.openxmlformats.org/officeDocument/2006/relationships/hyperlink" Target="https://www.partnerskadohoda.gov.sk/data/files/2996_op_lz_05_06_2019_np_teachers.pdf" TargetMode="External"/><Relationship Id="rId19" Type="http://schemas.openxmlformats.org/officeDocument/2006/relationships/printerSettings" Target="../printerSettings/printerSettings42.bin"/><Relationship Id="rId4" Type="http://schemas.openxmlformats.org/officeDocument/2006/relationships/hyperlink" Target="https://www.partnerskadohoda.gov.sk/data/files/2996_op_lz_05_06_2019_np_teachers.pdf" TargetMode="External"/><Relationship Id="rId9" Type="http://schemas.openxmlformats.org/officeDocument/2006/relationships/hyperlink" Target="https://www.minedu.sk/24459-sk/rok-2020/" TargetMode="External"/><Relationship Id="rId14" Type="http://schemas.openxmlformats.org/officeDocument/2006/relationships/hyperlink" Target="https://www.oecd.org/pisa/pisafaq" TargetMode="External"/></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43.bin"/><Relationship Id="rId3" Type="http://schemas.openxmlformats.org/officeDocument/2006/relationships/hyperlink" Target="https://www.inspiracia.live/cennik" TargetMode="External"/><Relationship Id="rId7" Type="http://schemas.openxmlformats.org/officeDocument/2006/relationships/hyperlink" Target="https://inklucentrum.sk/sluzby-kurzy/" TargetMode="External"/><Relationship Id="rId2" Type="http://schemas.openxmlformats.org/officeDocument/2006/relationships/hyperlink" Target="https://www.apvv.sk/buxus/docs/vyzvy/vseobecne/vv2020/vv2020-znenie-vyzvy.pdf" TargetMode="External"/><Relationship Id="rId1" Type="http://schemas.openxmlformats.org/officeDocument/2006/relationships/hyperlink" Target="https://inklucentrum.sk/sluzby-kurzy/" TargetMode="External"/><Relationship Id="rId6" Type="http://schemas.openxmlformats.org/officeDocument/2006/relationships/hyperlink" Target="https://www.inspiracia.live/cennik" TargetMode="External"/><Relationship Id="rId5" Type="http://schemas.openxmlformats.org/officeDocument/2006/relationships/hyperlink" Target="https://prosolutions.sk/vzdelavanie-pedagogov/" TargetMode="External"/><Relationship Id="rId4" Type="http://schemas.openxmlformats.org/officeDocument/2006/relationships/hyperlink" Target="https://prosolutions.sk/vzdelavanie-pedagogov/"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www.gigastore.sk/core-i5+25800/hp-proone-440-g6-aio-i5-10500t-8gb-ssd-256-gb-238-intel-uhd-630-dvd-rw-bez-os-cerny-kbd-mys/" TargetMode="External"/><Relationship Id="rId13" Type="http://schemas.openxmlformats.org/officeDocument/2006/relationships/hyperlink" Target="../../../Downloads/='Invest&#237;cia%201%20-%20Detaily'!$A$21" TargetMode="External"/><Relationship Id="rId18" Type="http://schemas.openxmlformats.org/officeDocument/2006/relationships/table" Target="../tables/table2.xml"/><Relationship Id="rId3" Type="http://schemas.openxmlformats.org/officeDocument/2006/relationships/hyperlink" Target="https://aka.ms/acerpreskoly" TargetMode="External"/><Relationship Id="rId7" Type="http://schemas.openxmlformats.org/officeDocument/2006/relationships/hyperlink" Target="https://www.vsetkopreskolu.sk/objednavka/" TargetMode="External"/><Relationship Id="rId12" Type="http://schemas.openxmlformats.org/officeDocument/2006/relationships/hyperlink" Target="../../../Downloads/='Invest&#237;cia%201%20-%20Detaily'!$A$3" TargetMode="External"/><Relationship Id="rId17" Type="http://schemas.openxmlformats.org/officeDocument/2006/relationships/table" Target="../tables/table1.xml"/><Relationship Id="rId2" Type="http://schemas.openxmlformats.org/officeDocument/2006/relationships/hyperlink" Target="https://www.realshop.sk/product/headset-jabra-evolve-30-duo-jack" TargetMode="External"/><Relationship Id="rId16" Type="http://schemas.openxmlformats.org/officeDocument/2006/relationships/vmlDrawing" Target="../drawings/vmlDrawing3.vml"/><Relationship Id="rId1" Type="http://schemas.openxmlformats.org/officeDocument/2006/relationships/hyperlink" Target="https://www.b2bpartner.sk/otvaracia-tabula-popisovacia-120-x-400-cm/" TargetMode="External"/><Relationship Id="rId6" Type="http://schemas.openxmlformats.org/officeDocument/2006/relationships/hyperlink" Target="https://edutronik.sk/v2/produkt/bbc-microbit-zakladna-sada/" TargetMode="External"/><Relationship Id="rId11" Type="http://schemas.openxmlformats.org/officeDocument/2006/relationships/hyperlink" Target="../../../Downloads/='Invest&#237;cia%201%20-%20Detaily'!$A$53" TargetMode="External"/><Relationship Id="rId5" Type="http://schemas.openxmlformats.org/officeDocument/2006/relationships/hyperlink" Target="https://www.ingram.sk/2.0-stereo/genius-repro-sp-hf1250b-ver.-ii-2.0-40w-drevene/" TargetMode="External"/><Relationship Id="rId15" Type="http://schemas.openxmlformats.org/officeDocument/2006/relationships/printerSettings" Target="../printerSettings/printerSettings44.bin"/><Relationship Id="rId10" Type="http://schemas.openxmlformats.org/officeDocument/2006/relationships/hyperlink" Target="https://datacomp.sk/epson-vizualizer-elpdc07_d357611.html" TargetMode="External"/><Relationship Id="rId19" Type="http://schemas.openxmlformats.org/officeDocument/2006/relationships/comments" Target="../comments3.xml"/><Relationship Id="rId4" Type="http://schemas.openxmlformats.org/officeDocument/2006/relationships/hyperlink" Target="https://datacomp.sk/epson-eb-530_d269353.html" TargetMode="External"/><Relationship Id="rId9" Type="http://schemas.openxmlformats.org/officeDocument/2006/relationships/hyperlink" Target="https://www.ab-obchod.sk/multifunkcne-zariadenia/konica-minolta-bizhub-c227-darcek-s3550663" TargetMode="External"/><Relationship Id="rId14" Type="http://schemas.openxmlformats.org/officeDocument/2006/relationships/hyperlink" Target="../../../Downloads/='Invest&#237;cia%201%20-%20Detaily'!$A$34"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yflocomp.sk/" TargetMode="External"/><Relationship Id="rId13" Type="http://schemas.openxmlformats.org/officeDocument/2006/relationships/hyperlink" Target="https://www.specialnepomocky.sk/" TargetMode="External"/><Relationship Id="rId18" Type="http://schemas.openxmlformats.org/officeDocument/2006/relationships/hyperlink" Target="https://www.senetic.sk/product/US-16-XG?gclid=Cj0KCQiAvvKBBhCXARIsACTePW8A3NtGL9v3dleBxmtFS61Wxti-a574v2H-qAJpYaGKtJOFQJcNiQcaAtKdEALw_wcB" TargetMode="External"/><Relationship Id="rId3" Type="http://schemas.openxmlformats.org/officeDocument/2006/relationships/hyperlink" Target="https://tyflocomp.sk/" TargetMode="External"/><Relationship Id="rId21" Type="http://schemas.openxmlformats.org/officeDocument/2006/relationships/table" Target="../tables/table4.xml"/><Relationship Id="rId7" Type="http://schemas.openxmlformats.org/officeDocument/2006/relationships/hyperlink" Target="https://tyflocomp.sk/" TargetMode="External"/><Relationship Id="rId12" Type="http://schemas.openxmlformats.org/officeDocument/2006/relationships/hyperlink" Target="https://tyflocomp.sk/" TargetMode="External"/><Relationship Id="rId17" Type="http://schemas.openxmlformats.org/officeDocument/2006/relationships/hyperlink" Target="https://eu.store.ui.com/collections/unifi-network-routing-switching/products/udm-pro" TargetMode="External"/><Relationship Id="rId2" Type="http://schemas.openxmlformats.org/officeDocument/2006/relationships/hyperlink" Target="https://tyflocomp.sk/" TargetMode="External"/><Relationship Id="rId16" Type="http://schemas.openxmlformats.org/officeDocument/2006/relationships/hyperlink" Target="http://www.inftyproject.org/en/software.html" TargetMode="External"/><Relationship Id="rId20" Type="http://schemas.openxmlformats.org/officeDocument/2006/relationships/table" Target="../tables/table3.xml"/><Relationship Id="rId1" Type="http://schemas.openxmlformats.org/officeDocument/2006/relationships/hyperlink" Target="https://eu.store.ui.com/collections/unifi-network-access-points/products/unifi-ac-hd-eu" TargetMode="External"/><Relationship Id="rId6" Type="http://schemas.openxmlformats.org/officeDocument/2006/relationships/hyperlink" Target="https://www.specialnepomocky.sk/" TargetMode="External"/><Relationship Id="rId11" Type="http://schemas.openxmlformats.org/officeDocument/2006/relationships/hyperlink" Target="https://www.sagitta.sk/" TargetMode="External"/><Relationship Id="rId5" Type="http://schemas.openxmlformats.org/officeDocument/2006/relationships/hyperlink" Target="https://www.nvaccess.org/" TargetMode="External"/><Relationship Id="rId15" Type="http://schemas.openxmlformats.org/officeDocument/2006/relationships/hyperlink" Target="https://store.wiris.com/en" TargetMode="External"/><Relationship Id="rId10" Type="http://schemas.openxmlformats.org/officeDocument/2006/relationships/hyperlink" Target="https://tyflocomp.sk/" TargetMode="External"/><Relationship Id="rId19" Type="http://schemas.openxmlformats.org/officeDocument/2006/relationships/hyperlink" Target="https://eu.store.ui.com/collections/unifi-network-routing-switching/products/usw-pro-48-poe" TargetMode="External"/><Relationship Id="rId4" Type="http://schemas.openxmlformats.org/officeDocument/2006/relationships/hyperlink" Target="https://tyflocomp.sk/" TargetMode="External"/><Relationship Id="rId9" Type="http://schemas.openxmlformats.org/officeDocument/2006/relationships/hyperlink" Target="https://tyflocomp.sk/" TargetMode="External"/><Relationship Id="rId14" Type="http://schemas.openxmlformats.org/officeDocument/2006/relationships/hyperlink" Target="https://tyflocomp.sk/" TargetMode="External"/><Relationship Id="rId22" Type="http://schemas.openxmlformats.org/officeDocument/2006/relationships/table" Target="../tables/table5.xml"/></Relationships>
</file>

<file path=xl/worksheets/_rels/sheet15.xml.rels><?xml version="1.0" encoding="UTF-8" standalone="yes"?>
<Relationships xmlns="http://schemas.openxmlformats.org/package/2006/relationships"><Relationship Id="rId3" Type="http://schemas.openxmlformats.org/officeDocument/2006/relationships/hyperlink" Target="https://www.mpsr.sk/vyzva-na-predkladanie-ziadosti-o-nenavratny-financny-prispevok-na-budovanie-a-zlepsenie-technickeho-vybavenia-jazykovych-ucebni-skolskych-kniznic-odbornych-ucebni-rozneho-druhu-v-zakladnych-skolach/---10957" TargetMode="External"/><Relationship Id="rId2" Type="http://schemas.openxmlformats.org/officeDocument/2006/relationships/hyperlink" Target="https://www.minedu.sk/data/files/5806.pdf" TargetMode="External"/><Relationship Id="rId1" Type="http://schemas.openxmlformats.org/officeDocument/2006/relationships/pivotTable" Target="../pivotTables/pivotTable1.xml"/><Relationship Id="rId4" Type="http://schemas.openxmlformats.org/officeDocument/2006/relationships/printerSettings" Target="../printerSettings/printerSettings4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4.bin"/><Relationship Id="rId7" Type="http://schemas.openxmlformats.org/officeDocument/2006/relationships/comments" Target="../comments1.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vmlDrawing" Target="../drawings/vmlDrawing1.vml"/><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9.bin"/><Relationship Id="rId7" Type="http://schemas.openxmlformats.org/officeDocument/2006/relationships/comments" Target="../comments2.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vmlDrawing" Target="../drawings/vmlDrawing2.vml"/><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5" Type="http://schemas.openxmlformats.org/officeDocument/2006/relationships/printerSettings" Target="../printerSettings/printerSettings31.bin"/><Relationship Id="rId4" Type="http://schemas.openxmlformats.org/officeDocument/2006/relationships/printerSettings" Target="../printerSettings/printerSettings3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printerSettings" Target="../printerSettings/printerSettings36.bin"/><Relationship Id="rId5" Type="http://schemas.openxmlformats.org/officeDocument/2006/relationships/hyperlink" Target="https://ec.europa.eu/eurostat/statistics-explained/index.php?title=Glossary:Classification_of_the_functions_of_government_(COFOG)" TargetMode="External"/><Relationship Id="rId4"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01"/>
  <sheetViews>
    <sheetView topLeftCell="M1951" workbookViewId="0">
      <selection activeCell="M157" sqref="M157"/>
    </sheetView>
  </sheetViews>
  <sheetFormatPr defaultRowHeight="15.75"/>
  <cols>
    <col min="1" max="2" width="14.7109375" customWidth="1"/>
    <col min="3" max="8" width="14.7109375" style="1" customWidth="1"/>
    <col min="9" max="9" width="53.7109375" style="1" bestFit="1" customWidth="1"/>
    <col min="10" max="11" width="14.7109375" style="1" customWidth="1"/>
    <col min="12" max="12" width="37.42578125" style="1" customWidth="1"/>
    <col min="13" max="13" width="131.28515625" style="87" customWidth="1"/>
    <col min="14" max="14" width="142.28515625" style="72" customWidth="1"/>
    <col min="16" max="16" width="47.7109375" bestFit="1" customWidth="1"/>
    <col min="17" max="17" width="144.5703125" bestFit="1" customWidth="1"/>
  </cols>
  <sheetData>
    <row r="1" spans="1:17" ht="30">
      <c r="A1" s="3" t="s">
        <v>20</v>
      </c>
      <c r="B1" s="3" t="s">
        <v>25</v>
      </c>
      <c r="C1" s="4" t="s">
        <v>12</v>
      </c>
      <c r="D1" s="4" t="s">
        <v>13</v>
      </c>
      <c r="E1" s="4" t="s">
        <v>197</v>
      </c>
      <c r="F1" s="4" t="s">
        <v>19</v>
      </c>
      <c r="G1" s="4" t="s">
        <v>177</v>
      </c>
      <c r="H1" s="4" t="s">
        <v>178</v>
      </c>
      <c r="I1" s="4" t="s">
        <v>188</v>
      </c>
      <c r="J1" s="4" t="s">
        <v>30</v>
      </c>
      <c r="K1" s="4" t="s">
        <v>2</v>
      </c>
      <c r="L1" s="4" t="s">
        <v>166</v>
      </c>
      <c r="M1" s="86" t="s">
        <v>205</v>
      </c>
      <c r="N1" s="88" t="s">
        <v>206</v>
      </c>
      <c r="P1" s="7" t="s">
        <v>38</v>
      </c>
      <c r="Q1" s="7" t="s">
        <v>0</v>
      </c>
    </row>
    <row r="2" spans="1:17">
      <c r="A2" t="s">
        <v>16</v>
      </c>
      <c r="B2" t="s">
        <v>26</v>
      </c>
      <c r="C2" s="8">
        <v>0</v>
      </c>
      <c r="D2" s="8">
        <v>0</v>
      </c>
      <c r="E2" s="8">
        <v>0</v>
      </c>
      <c r="F2" s="1" t="s">
        <v>14</v>
      </c>
      <c r="G2" s="1" t="s">
        <v>14</v>
      </c>
      <c r="H2" s="1" t="s">
        <v>179</v>
      </c>
      <c r="I2" s="1" t="s">
        <v>182</v>
      </c>
      <c r="J2" s="1" t="s">
        <v>31</v>
      </c>
      <c r="K2" s="1" t="s">
        <v>158</v>
      </c>
      <c r="L2" s="1" t="s">
        <v>75</v>
      </c>
      <c r="M2" s="87" t="s">
        <v>261</v>
      </c>
      <c r="N2" s="89" t="s">
        <v>207</v>
      </c>
      <c r="P2" t="str">
        <f>CONCATENATE(ROW(P2)-2," - ",Components!B2)</f>
        <v>0 - Overall</v>
      </c>
      <c r="Q2" t="str">
        <f>CONCATENATE(Measures!B3&amp;" - "&amp;Measures!D3)</f>
        <v>0 - Overall - Overall impact of the plan</v>
      </c>
    </row>
    <row r="3" spans="1:17">
      <c r="A3" t="s">
        <v>18</v>
      </c>
      <c r="B3" t="s">
        <v>27</v>
      </c>
      <c r="C3" s="8">
        <v>0.4</v>
      </c>
      <c r="D3" s="8">
        <v>0.4</v>
      </c>
      <c r="E3" s="8">
        <v>0.4</v>
      </c>
      <c r="F3" s="1" t="s">
        <v>15</v>
      </c>
      <c r="H3" s="1" t="s">
        <v>180</v>
      </c>
      <c r="I3" s="1" t="s">
        <v>183</v>
      </c>
      <c r="J3" s="1" t="s">
        <v>32</v>
      </c>
      <c r="K3" s="1" t="s">
        <v>157</v>
      </c>
      <c r="L3" s="1" t="s">
        <v>76</v>
      </c>
      <c r="M3" s="87" t="s">
        <v>262</v>
      </c>
      <c r="N3" s="89" t="s">
        <v>208</v>
      </c>
      <c r="P3" t="str">
        <f>CONCATENATE(ROW(P3)-2," - ",Components!B3)</f>
        <v>1 - Vzdelávanie pre 21. storočie</v>
      </c>
      <c r="Q3" t="str">
        <f>CONCATENATE(Measures!B4&amp;" - "&amp;Measures!D4)</f>
        <v>1 - Vzdelávanie pre 21. storočie - Reforma 1: Reforma obsahu a formy vzdelávania - kurikulárna  a učebnicová reforma</v>
      </c>
    </row>
    <row r="4" spans="1:17">
      <c r="C4" s="8">
        <v>1</v>
      </c>
      <c r="D4" s="8">
        <v>1</v>
      </c>
      <c r="E4" s="8">
        <v>1</v>
      </c>
      <c r="I4" s="1" t="s">
        <v>184</v>
      </c>
      <c r="J4" s="1" t="s">
        <v>33</v>
      </c>
      <c r="L4" s="1" t="s">
        <v>77</v>
      </c>
      <c r="M4" s="87" t="s">
        <v>263</v>
      </c>
      <c r="N4" s="89" t="s">
        <v>209</v>
      </c>
      <c r="P4" t="str">
        <f>CONCATENATE(ROW(P4)-2," - ",Components!B4)</f>
        <v xml:space="preserve">2 - </v>
      </c>
      <c r="Q4" t="str">
        <f>CONCATENATE(Measures!B5&amp;" - "&amp;Measures!D5)</f>
        <v xml:space="preserve">1 - Vzdelávanie pre 21. storočie - Reforma 2: Príprava a rozvoj učiteľov na nové obsahy a formu výučby </v>
      </c>
    </row>
    <row r="5" spans="1:17">
      <c r="I5" s="1" t="s">
        <v>185</v>
      </c>
      <c r="J5" s="1" t="s">
        <v>34</v>
      </c>
      <c r="L5" s="1" t="s">
        <v>78</v>
      </c>
      <c r="M5" s="87" t="s">
        <v>264</v>
      </c>
      <c r="N5" s="89" t="s">
        <v>210</v>
      </c>
      <c r="P5" t="str">
        <f>CONCATENATE(ROW(P5)-2," - ",Components!B5)</f>
        <v xml:space="preserve">3 - </v>
      </c>
      <c r="Q5" t="str">
        <f>CONCATENATE(Measures!B6&amp;" - "&amp;Measures!D6)</f>
        <v>1 - Vzdelávanie pre 21. storočie - Investícia 1: Digitálna infraštruktúra v školách</v>
      </c>
    </row>
    <row r="6" spans="1:17">
      <c r="I6" s="1" t="s">
        <v>186</v>
      </c>
      <c r="L6" s="1" t="s">
        <v>79</v>
      </c>
      <c r="M6" s="87" t="s">
        <v>265</v>
      </c>
      <c r="N6" s="89" t="s">
        <v>211</v>
      </c>
      <c r="P6" t="str">
        <f>CONCATENATE(ROW(P6)-2," - ",Components!B6)</f>
        <v xml:space="preserve">4 - </v>
      </c>
      <c r="Q6" t="str">
        <f>CONCATENATE(Measures!B7&amp;" - "&amp;Measures!D7)</f>
        <v xml:space="preserve">1 - Vzdelávanie pre 21. storočie - Investícia 2: Dobudovanie školskej infraštruktúry  </v>
      </c>
    </row>
    <row r="7" spans="1:17">
      <c r="I7" s="1" t="s">
        <v>187</v>
      </c>
      <c r="L7" s="1" t="s">
        <v>80</v>
      </c>
      <c r="M7" s="87" t="s">
        <v>266</v>
      </c>
      <c r="N7" s="89" t="s">
        <v>212</v>
      </c>
      <c r="P7" t="str">
        <f>CONCATENATE(ROW(P7)-2," - ",Components!B7)</f>
        <v xml:space="preserve">5 - </v>
      </c>
      <c r="Q7" t="str">
        <f>CONCATENATE(Measures!B8&amp;" - "&amp;Measures!D8)</f>
        <v xml:space="preserve"> - </v>
      </c>
    </row>
    <row r="8" spans="1:17">
      <c r="L8" s="1" t="s">
        <v>81</v>
      </c>
      <c r="M8" s="87" t="s">
        <v>267</v>
      </c>
      <c r="N8" s="89" t="s">
        <v>213</v>
      </c>
      <c r="P8" t="str">
        <f>CONCATENATE(ROW(P8)-2," - ",Components!B8)</f>
        <v xml:space="preserve">6 - </v>
      </c>
      <c r="Q8" t="str">
        <f>CONCATENATE(Measures!B9&amp;" - "&amp;Measures!D9)</f>
        <v xml:space="preserve"> - </v>
      </c>
    </row>
    <row r="9" spans="1:17">
      <c r="L9" s="1" t="s">
        <v>82</v>
      </c>
      <c r="M9" s="87" t="s">
        <v>268</v>
      </c>
      <c r="N9" s="89" t="s">
        <v>214</v>
      </c>
      <c r="P9" t="str">
        <f>CONCATENATE(ROW(P9)-2," - ",Components!B9)</f>
        <v xml:space="preserve">7 - </v>
      </c>
      <c r="Q9" t="str">
        <f>CONCATENATE(Measures!B10&amp;" - "&amp;Measures!D10)</f>
        <v xml:space="preserve"> - </v>
      </c>
    </row>
    <row r="10" spans="1:17">
      <c r="L10" s="1" t="s">
        <v>84</v>
      </c>
      <c r="M10" s="87" t="s">
        <v>269</v>
      </c>
      <c r="N10" s="89" t="s">
        <v>215</v>
      </c>
      <c r="P10" t="str">
        <f>CONCATENATE(ROW(P10)-2," - ",Components!B10)</f>
        <v xml:space="preserve">8 - </v>
      </c>
      <c r="Q10" t="str">
        <f>CONCATENATE(Measures!B11&amp;" - "&amp;Measures!D11)</f>
        <v xml:space="preserve"> - </v>
      </c>
    </row>
    <row r="11" spans="1:17">
      <c r="L11" s="1" t="s">
        <v>85</v>
      </c>
      <c r="M11" s="87" t="s">
        <v>270</v>
      </c>
      <c r="N11" s="89" t="s">
        <v>216</v>
      </c>
      <c r="P11" t="str">
        <f>CONCATENATE(ROW(P11)-2," - ",Components!B11)</f>
        <v xml:space="preserve">9 - </v>
      </c>
      <c r="Q11" t="e">
        <f>CONCATENATE(Measures!#REF!&amp;" - "&amp;Measures!#REF!)</f>
        <v>#REF!</v>
      </c>
    </row>
    <row r="12" spans="1:17">
      <c r="L12" s="1" t="s">
        <v>86</v>
      </c>
      <c r="M12" s="87" t="s">
        <v>271</v>
      </c>
      <c r="N12" s="89" t="s">
        <v>217</v>
      </c>
      <c r="P12" t="str">
        <f>CONCATENATE(ROW(P12)-2," - ",Components!B12)</f>
        <v xml:space="preserve">10 - </v>
      </c>
      <c r="Q12" t="str">
        <f>CONCATENATE(Measures!B12&amp;" - "&amp;Measures!D12)</f>
        <v xml:space="preserve"> - </v>
      </c>
    </row>
    <row r="13" spans="1:17">
      <c r="L13" s="1" t="s">
        <v>87</v>
      </c>
      <c r="M13" s="87" t="s">
        <v>272</v>
      </c>
      <c r="N13" s="89" t="s">
        <v>218</v>
      </c>
      <c r="P13" t="str">
        <f>CONCATENATE(ROW(P13)-2," - ",Components!B13)</f>
        <v xml:space="preserve">11 - </v>
      </c>
      <c r="Q13" t="str">
        <f>CONCATENATE(Measures!B13&amp;" - "&amp;Measures!D13)</f>
        <v xml:space="preserve"> - </v>
      </c>
    </row>
    <row r="14" spans="1:17">
      <c r="L14" s="1" t="s">
        <v>88</v>
      </c>
      <c r="M14" s="87" t="s">
        <v>273</v>
      </c>
      <c r="N14" s="89" t="s">
        <v>219</v>
      </c>
      <c r="P14" t="str">
        <f>CONCATENATE(ROW(P14)-2," - ",Components!B14)</f>
        <v xml:space="preserve">12 - </v>
      </c>
      <c r="Q14" t="str">
        <f>CONCATENATE(Measures!B14&amp;" - "&amp;Measures!D14)</f>
        <v xml:space="preserve"> - </v>
      </c>
    </row>
    <row r="15" spans="1:17">
      <c r="L15" s="1" t="s">
        <v>90</v>
      </c>
      <c r="M15" s="87" t="s">
        <v>274</v>
      </c>
      <c r="N15" s="89" t="s">
        <v>220</v>
      </c>
      <c r="P15" t="str">
        <f>CONCATENATE(ROW(P15)-2," - ",Components!B15)</f>
        <v xml:space="preserve">13 - </v>
      </c>
      <c r="Q15" t="str">
        <f>CONCATENATE(Measures!B15&amp;" - "&amp;Measures!D15)</f>
        <v xml:space="preserve"> - </v>
      </c>
    </row>
    <row r="16" spans="1:17">
      <c r="L16" s="1" t="s">
        <v>91</v>
      </c>
      <c r="M16" s="87" t="s">
        <v>275</v>
      </c>
      <c r="N16" s="89" t="s">
        <v>221</v>
      </c>
      <c r="P16" t="str">
        <f>CONCATENATE(ROW(P16)-2," - ",Components!B16)</f>
        <v xml:space="preserve">14 - </v>
      </c>
      <c r="Q16" t="str">
        <f>CONCATENATE(Measures!B16&amp;" - "&amp;Measures!D16)</f>
        <v xml:space="preserve"> - </v>
      </c>
    </row>
    <row r="17" spans="12:17">
      <c r="L17" s="1" t="s">
        <v>92</v>
      </c>
      <c r="M17" s="87" t="s">
        <v>276</v>
      </c>
      <c r="N17" s="89" t="s">
        <v>222</v>
      </c>
      <c r="P17" t="str">
        <f>CONCATENATE(ROW(P17)-2," - ",Components!B17)</f>
        <v xml:space="preserve">15 - </v>
      </c>
      <c r="Q17" t="str">
        <f>CONCATENATE(Measures!B17&amp;" - "&amp;Measures!D17)</f>
        <v xml:space="preserve"> - </v>
      </c>
    </row>
    <row r="18" spans="12:17">
      <c r="L18" s="1" t="s">
        <v>93</v>
      </c>
      <c r="M18" s="87" t="s">
        <v>277</v>
      </c>
      <c r="N18" s="89" t="s">
        <v>223</v>
      </c>
      <c r="P18" t="str">
        <f>CONCATENATE(ROW(P18)-2," - ",Components!B18)</f>
        <v xml:space="preserve">16 - </v>
      </c>
      <c r="Q18" t="str">
        <f>CONCATENATE(Measures!B18&amp;" - "&amp;Measures!D18)</f>
        <v xml:space="preserve"> - </v>
      </c>
    </row>
    <row r="19" spans="12:17">
      <c r="L19" s="1" t="s">
        <v>94</v>
      </c>
      <c r="M19" s="87" t="s">
        <v>278</v>
      </c>
      <c r="N19" s="89" t="s">
        <v>224</v>
      </c>
      <c r="P19" t="str">
        <f>CONCATENATE(ROW(P19)-2," - ",Components!B19)</f>
        <v xml:space="preserve">17 - </v>
      </c>
      <c r="Q19" t="str">
        <f>CONCATENATE(Measures!B19&amp;" - "&amp;Measures!D19)</f>
        <v xml:space="preserve"> - </v>
      </c>
    </row>
    <row r="20" spans="12:17">
      <c r="L20" s="1" t="s">
        <v>95</v>
      </c>
      <c r="M20" s="87" t="s">
        <v>279</v>
      </c>
      <c r="N20" s="89" t="s">
        <v>225</v>
      </c>
      <c r="P20" t="str">
        <f>CONCATENATE(ROW(P20)-2," - ",Components!B20)</f>
        <v xml:space="preserve">18 - </v>
      </c>
      <c r="Q20" t="str">
        <f>CONCATENATE(Measures!B20&amp;" - "&amp;Measures!D20)</f>
        <v xml:space="preserve"> - </v>
      </c>
    </row>
    <row r="21" spans="12:17">
      <c r="L21" s="1" t="s">
        <v>97</v>
      </c>
      <c r="M21" s="87" t="s">
        <v>280</v>
      </c>
      <c r="N21" s="89" t="s">
        <v>226</v>
      </c>
      <c r="P21" t="str">
        <f>CONCATENATE(ROW(P21)-2," - ",Components!B21)</f>
        <v xml:space="preserve">19 - </v>
      </c>
      <c r="Q21" t="str">
        <f>CONCATENATE(Measures!B21&amp;" - "&amp;Measures!D21)</f>
        <v xml:space="preserve"> - </v>
      </c>
    </row>
    <row r="22" spans="12:17">
      <c r="L22" s="1" t="s">
        <v>98</v>
      </c>
      <c r="M22" s="87" t="s">
        <v>281</v>
      </c>
      <c r="N22" s="89" t="s">
        <v>227</v>
      </c>
      <c r="P22" t="str">
        <f>CONCATENATE(ROW(P22)-2," - ",Components!B22)</f>
        <v xml:space="preserve">20 - </v>
      </c>
      <c r="Q22" t="str">
        <f>CONCATENATE(Measures!B22&amp;" - "&amp;Measures!D22)</f>
        <v xml:space="preserve"> - </v>
      </c>
    </row>
    <row r="23" spans="12:17">
      <c r="L23" s="1" t="s">
        <v>99</v>
      </c>
      <c r="M23" s="87" t="s">
        <v>282</v>
      </c>
      <c r="N23" s="89" t="s">
        <v>228</v>
      </c>
      <c r="P23" t="str">
        <f>CONCATENATE(ROW(P23)-2," - ",Components!B23)</f>
        <v xml:space="preserve">21 - </v>
      </c>
      <c r="Q23" t="str">
        <f>CONCATENATE(Measures!B23&amp;" - "&amp;Measures!D23)</f>
        <v xml:space="preserve"> - </v>
      </c>
    </row>
    <row r="24" spans="12:17">
      <c r="L24" s="1" t="s">
        <v>100</v>
      </c>
      <c r="M24" s="87" t="s">
        <v>283</v>
      </c>
      <c r="N24" s="89" t="s">
        <v>229</v>
      </c>
      <c r="P24" t="str">
        <f>CONCATENATE(ROW(P24)-2," - ",Components!B24)</f>
        <v xml:space="preserve">22 - </v>
      </c>
      <c r="Q24" t="str">
        <f>CONCATENATE(Measures!B24&amp;" - "&amp;Measures!D24)</f>
        <v xml:space="preserve"> - </v>
      </c>
    </row>
    <row r="25" spans="12:17">
      <c r="L25" s="1" t="s">
        <v>101</v>
      </c>
      <c r="M25" s="87" t="s">
        <v>284</v>
      </c>
      <c r="N25" s="89" t="s">
        <v>230</v>
      </c>
      <c r="P25" t="str">
        <f>CONCATENATE(ROW(P25)-2," - ",Components!B25)</f>
        <v xml:space="preserve">23 - </v>
      </c>
      <c r="Q25" t="str">
        <f>CONCATENATE(Measures!B25&amp;" - "&amp;Measures!D25)</f>
        <v xml:space="preserve"> - </v>
      </c>
    </row>
    <row r="26" spans="12:17">
      <c r="L26" s="1" t="s">
        <v>102</v>
      </c>
      <c r="M26" s="87" t="s">
        <v>285</v>
      </c>
      <c r="N26" s="89" t="s">
        <v>231</v>
      </c>
      <c r="P26" t="str">
        <f>CONCATENATE(ROW(P26)-2," - ",Components!B26)</f>
        <v xml:space="preserve">24 - </v>
      </c>
      <c r="Q26" t="str">
        <f>CONCATENATE(Measures!B26&amp;" - "&amp;Measures!D26)</f>
        <v xml:space="preserve"> - </v>
      </c>
    </row>
    <row r="27" spans="12:17">
      <c r="L27" s="1" t="s">
        <v>103</v>
      </c>
      <c r="M27" s="87" t="s">
        <v>286</v>
      </c>
      <c r="N27" s="89" t="s">
        <v>232</v>
      </c>
      <c r="P27" t="str">
        <f>CONCATENATE(ROW(P27)-2," - ",Components!B27)</f>
        <v xml:space="preserve">25 - </v>
      </c>
      <c r="Q27" t="str">
        <f>CONCATENATE(Measures!B27&amp;" - "&amp;Measures!D27)</f>
        <v xml:space="preserve"> - </v>
      </c>
    </row>
    <row r="28" spans="12:17">
      <c r="L28" s="1" t="s">
        <v>104</v>
      </c>
      <c r="M28" s="87" t="s">
        <v>287</v>
      </c>
      <c r="N28" s="89" t="s">
        <v>233</v>
      </c>
      <c r="P28" t="str">
        <f>CONCATENATE(ROW(P28)-2," - ",Components!B28)</f>
        <v xml:space="preserve">26 - </v>
      </c>
      <c r="Q28" t="str">
        <f>CONCATENATE(Measures!B28&amp;" - "&amp;Measures!D28)</f>
        <v xml:space="preserve"> - </v>
      </c>
    </row>
    <row r="29" spans="12:17">
      <c r="L29" s="1" t="s">
        <v>105</v>
      </c>
      <c r="M29" s="87" t="s">
        <v>288</v>
      </c>
      <c r="N29" s="89" t="s">
        <v>234</v>
      </c>
      <c r="P29" t="str">
        <f>CONCATENATE(ROW(P29)-2," - ",Components!B29)</f>
        <v xml:space="preserve">27 - </v>
      </c>
      <c r="Q29" t="str">
        <f>CONCATENATE(Measures!B29&amp;" - "&amp;Measures!D29)</f>
        <v xml:space="preserve"> - </v>
      </c>
    </row>
    <row r="30" spans="12:17">
      <c r="L30" s="1" t="s">
        <v>107</v>
      </c>
      <c r="M30" s="87" t="s">
        <v>289</v>
      </c>
      <c r="N30" s="89" t="s">
        <v>235</v>
      </c>
      <c r="P30" t="str">
        <f>CONCATENATE(ROW(P30)-2," - ",Components!B30)</f>
        <v xml:space="preserve">28 - </v>
      </c>
      <c r="Q30" t="str">
        <f>CONCATENATE(Measures!B30&amp;" - "&amp;Measures!D30)</f>
        <v xml:space="preserve"> - </v>
      </c>
    </row>
    <row r="31" spans="12:17">
      <c r="L31" s="1" t="s">
        <v>108</v>
      </c>
      <c r="M31" s="87" t="s">
        <v>290</v>
      </c>
      <c r="N31" s="89" t="s">
        <v>236</v>
      </c>
      <c r="P31" t="str">
        <f>CONCATENATE(ROW(P31)-2," - ",Components!B31)</f>
        <v xml:space="preserve">29 - </v>
      </c>
      <c r="Q31" t="str">
        <f>CONCATENATE(Measures!B31&amp;" - "&amp;Measures!D31)</f>
        <v xml:space="preserve"> - </v>
      </c>
    </row>
    <row r="32" spans="12:17">
      <c r="L32" s="1" t="s">
        <v>109</v>
      </c>
      <c r="M32" s="87" t="s">
        <v>291</v>
      </c>
      <c r="N32" s="89" t="s">
        <v>237</v>
      </c>
      <c r="P32" t="str">
        <f>CONCATENATE(ROW(P32)-2," - ",Components!B32)</f>
        <v xml:space="preserve">30 - </v>
      </c>
      <c r="Q32" t="str">
        <f>CONCATENATE(Measures!B32&amp;" - "&amp;Measures!D32)</f>
        <v xml:space="preserve"> - </v>
      </c>
    </row>
    <row r="33" spans="12:17">
      <c r="L33" s="1" t="s">
        <v>110</v>
      </c>
      <c r="M33" s="87" t="s">
        <v>292</v>
      </c>
      <c r="N33" s="89" t="s">
        <v>238</v>
      </c>
      <c r="P33" t="str">
        <f>CONCATENATE(ROW(P33)-2," - ",Components!B33)</f>
        <v xml:space="preserve">31 - </v>
      </c>
      <c r="Q33" t="str">
        <f>CONCATENATE(Measures!B33&amp;" - "&amp;Measures!D33)</f>
        <v xml:space="preserve"> - </v>
      </c>
    </row>
    <row r="34" spans="12:17">
      <c r="L34" s="1" t="s">
        <v>111</v>
      </c>
      <c r="M34" s="87" t="s">
        <v>293</v>
      </c>
      <c r="N34" s="89" t="s">
        <v>239</v>
      </c>
      <c r="P34" t="str">
        <f>CONCATENATE(ROW(P34)-2," - ",Components!B34)</f>
        <v xml:space="preserve">32 - </v>
      </c>
      <c r="Q34" t="str">
        <f>CONCATENATE(Measures!B34&amp;" - "&amp;Measures!D34)</f>
        <v xml:space="preserve"> - </v>
      </c>
    </row>
    <row r="35" spans="12:17">
      <c r="L35" s="1" t="s">
        <v>112</v>
      </c>
      <c r="M35" s="87" t="s">
        <v>294</v>
      </c>
      <c r="N35" s="89" t="s">
        <v>240</v>
      </c>
      <c r="P35" t="str">
        <f>CONCATENATE(ROW(P35)-2," - ",Components!B35)</f>
        <v xml:space="preserve">33 - </v>
      </c>
      <c r="Q35" t="str">
        <f>CONCATENATE(Measures!B35&amp;" - "&amp;Measures!D35)</f>
        <v xml:space="preserve"> - </v>
      </c>
    </row>
    <row r="36" spans="12:17">
      <c r="L36" s="1" t="s">
        <v>114</v>
      </c>
      <c r="M36" s="87" t="s">
        <v>295</v>
      </c>
      <c r="N36" s="89" t="s">
        <v>241</v>
      </c>
      <c r="P36" t="str">
        <f>CONCATENATE(ROW(P36)-2," - ",Components!B36)</f>
        <v xml:space="preserve">34 - </v>
      </c>
      <c r="Q36" t="str">
        <f>CONCATENATE(Measures!B36&amp;" - "&amp;Measures!D36)</f>
        <v xml:space="preserve"> - </v>
      </c>
    </row>
    <row r="37" spans="12:17">
      <c r="L37" s="1" t="s">
        <v>115</v>
      </c>
      <c r="M37" s="87" t="s">
        <v>296</v>
      </c>
      <c r="N37" s="89" t="s">
        <v>242</v>
      </c>
      <c r="P37" t="str">
        <f>CONCATENATE(ROW(P37)-2," - ",Components!B37)</f>
        <v xml:space="preserve">35 - </v>
      </c>
      <c r="Q37" t="str">
        <f>CONCATENATE(Measures!B37&amp;" - "&amp;Measures!D37)</f>
        <v xml:space="preserve"> - </v>
      </c>
    </row>
    <row r="38" spans="12:17">
      <c r="L38" s="1" t="s">
        <v>116</v>
      </c>
      <c r="M38" s="87" t="s">
        <v>297</v>
      </c>
      <c r="N38" s="89" t="s">
        <v>243</v>
      </c>
      <c r="P38" t="str">
        <f>CONCATENATE(ROW(P38)-2," - ",Components!B38)</f>
        <v xml:space="preserve">36 - </v>
      </c>
      <c r="Q38" t="str">
        <f>CONCATENATE(Measures!B38&amp;" - "&amp;Measures!D38)</f>
        <v xml:space="preserve"> - </v>
      </c>
    </row>
    <row r="39" spans="12:17">
      <c r="L39" s="1" t="s">
        <v>117</v>
      </c>
      <c r="M39" s="87" t="s">
        <v>298</v>
      </c>
      <c r="N39" s="89" t="s">
        <v>244</v>
      </c>
      <c r="P39" t="str">
        <f>CONCATENATE(ROW(P39)-2," - ",Components!B39)</f>
        <v xml:space="preserve">37 - </v>
      </c>
      <c r="Q39" t="str">
        <f>CONCATENATE(Measures!B39&amp;" - "&amp;Measures!D39)</f>
        <v xml:space="preserve"> - </v>
      </c>
    </row>
    <row r="40" spans="12:17">
      <c r="L40" s="1" t="s">
        <v>118</v>
      </c>
      <c r="M40" s="87" t="s">
        <v>299</v>
      </c>
      <c r="N40" s="89" t="s">
        <v>245</v>
      </c>
      <c r="P40" t="str">
        <f>CONCATENATE(ROW(P40)-2," - ",Components!B40)</f>
        <v xml:space="preserve">38 - </v>
      </c>
      <c r="Q40" t="str">
        <f>CONCATENATE(Measures!B40&amp;" - "&amp;Measures!D40)</f>
        <v xml:space="preserve"> - </v>
      </c>
    </row>
    <row r="41" spans="12:17">
      <c r="L41" s="1" t="s">
        <v>119</v>
      </c>
      <c r="M41" s="87" t="s">
        <v>300</v>
      </c>
      <c r="N41" s="89" t="s">
        <v>246</v>
      </c>
      <c r="P41" t="str">
        <f>CONCATENATE(ROW(P41)-2," - ",Components!B41)</f>
        <v xml:space="preserve">39 - </v>
      </c>
      <c r="Q41" t="str">
        <f>CONCATENATE(Measures!B41&amp;" - "&amp;Measures!D41)</f>
        <v xml:space="preserve"> - </v>
      </c>
    </row>
    <row r="42" spans="12:17">
      <c r="L42" s="1" t="s">
        <v>121</v>
      </c>
      <c r="M42" s="87" t="s">
        <v>301</v>
      </c>
      <c r="N42" s="89" t="s">
        <v>247</v>
      </c>
      <c r="P42" t="str">
        <f>CONCATENATE(ROW(P42)-2," - ",Components!B42)</f>
        <v xml:space="preserve">40 - </v>
      </c>
      <c r="Q42" t="str">
        <f>CONCATENATE(Measures!B42&amp;" - "&amp;Measures!D42)</f>
        <v xml:space="preserve"> - </v>
      </c>
    </row>
    <row r="43" spans="12:17">
      <c r="L43" s="1" t="s">
        <v>122</v>
      </c>
      <c r="M43" s="87" t="s">
        <v>302</v>
      </c>
      <c r="N43" s="89" t="s">
        <v>248</v>
      </c>
      <c r="P43" t="str">
        <f>CONCATENATE(ROW(P43)-2," - ",Components!B43)</f>
        <v xml:space="preserve">41 - </v>
      </c>
      <c r="Q43" t="str">
        <f>CONCATENATE(Measures!B43&amp;" - "&amp;Measures!D43)</f>
        <v xml:space="preserve"> - </v>
      </c>
    </row>
    <row r="44" spans="12:17">
      <c r="L44" s="1" t="s">
        <v>123</v>
      </c>
      <c r="M44" s="87" t="s">
        <v>303</v>
      </c>
      <c r="N44" s="89" t="s">
        <v>249</v>
      </c>
      <c r="P44" t="str">
        <f>CONCATENATE(ROW(P44)-2," - ",Components!B44)</f>
        <v xml:space="preserve">42 - </v>
      </c>
      <c r="Q44" t="str">
        <f>CONCATENATE(Measures!B44&amp;" - "&amp;Measures!D44)</f>
        <v xml:space="preserve"> - </v>
      </c>
    </row>
    <row r="45" spans="12:17">
      <c r="L45" s="1" t="s">
        <v>124</v>
      </c>
      <c r="M45" s="87" t="s">
        <v>304</v>
      </c>
      <c r="N45" s="89" t="s">
        <v>250</v>
      </c>
      <c r="P45" t="str">
        <f>CONCATENATE(ROW(P45)-2," - ",Components!B45)</f>
        <v xml:space="preserve">43 - </v>
      </c>
      <c r="Q45" t="str">
        <f>CONCATENATE(Measures!B45&amp;" - "&amp;Measures!D45)</f>
        <v xml:space="preserve"> - </v>
      </c>
    </row>
    <row r="46" spans="12:17">
      <c r="L46" s="1" t="s">
        <v>125</v>
      </c>
      <c r="M46" s="87" t="s">
        <v>305</v>
      </c>
      <c r="P46" t="str">
        <f>CONCATENATE(ROW(P46)-2," - ",Components!B46)</f>
        <v xml:space="preserve">44 - </v>
      </c>
      <c r="Q46" t="str">
        <f>CONCATENATE(Measures!B46&amp;" - "&amp;Measures!D46)</f>
        <v xml:space="preserve"> - </v>
      </c>
    </row>
    <row r="47" spans="12:17">
      <c r="L47" s="1" t="s">
        <v>126</v>
      </c>
      <c r="M47" s="87" t="s">
        <v>306</v>
      </c>
      <c r="P47" t="str">
        <f>CONCATENATE(ROW(P47)-2," - ",Components!B47)</f>
        <v xml:space="preserve">45 - </v>
      </c>
      <c r="Q47" t="str">
        <f>CONCATENATE(Measures!B47&amp;" - "&amp;Measures!D47)</f>
        <v xml:space="preserve"> - </v>
      </c>
    </row>
    <row r="48" spans="12:17">
      <c r="L48" s="1" t="s">
        <v>128</v>
      </c>
      <c r="M48" s="87" t="s">
        <v>307</v>
      </c>
      <c r="P48" t="str">
        <f>CONCATENATE(ROW(P48)-2," - ",Components!B48)</f>
        <v xml:space="preserve">46 - </v>
      </c>
      <c r="Q48" t="str">
        <f>CONCATENATE(Measures!B48&amp;" - "&amp;Measures!D48)</f>
        <v xml:space="preserve"> - </v>
      </c>
    </row>
    <row r="49" spans="12:17">
      <c r="L49" s="1" t="s">
        <v>129</v>
      </c>
      <c r="M49" s="87" t="s">
        <v>308</v>
      </c>
      <c r="P49" t="str">
        <f>CONCATENATE(ROW(P49)-2," - ",Components!B49)</f>
        <v xml:space="preserve">47 - </v>
      </c>
      <c r="Q49" t="str">
        <f>CONCATENATE(Measures!B49&amp;" - "&amp;Measures!D49)</f>
        <v xml:space="preserve"> - </v>
      </c>
    </row>
    <row r="50" spans="12:17">
      <c r="L50" s="1" t="s">
        <v>130</v>
      </c>
      <c r="M50" s="87" t="s">
        <v>309</v>
      </c>
      <c r="P50" t="str">
        <f>CONCATENATE(ROW(P50)-2," - ",Components!B50)</f>
        <v xml:space="preserve">48 - </v>
      </c>
      <c r="Q50" t="str">
        <f>CONCATENATE(Measures!B50&amp;" - "&amp;Measures!D50)</f>
        <v xml:space="preserve"> - </v>
      </c>
    </row>
    <row r="51" spans="12:17">
      <c r="L51" s="1" t="s">
        <v>131</v>
      </c>
      <c r="M51" s="87" t="s">
        <v>310</v>
      </c>
      <c r="P51" t="str">
        <f>CONCATENATE(ROW(P51)-2," - ",Components!B51)</f>
        <v xml:space="preserve">49 - </v>
      </c>
      <c r="Q51" t="str">
        <f>CONCATENATE(Measures!B51&amp;" - "&amp;Measures!D51)</f>
        <v xml:space="preserve"> - </v>
      </c>
    </row>
    <row r="52" spans="12:17">
      <c r="L52" s="1" t="s">
        <v>132</v>
      </c>
      <c r="M52" s="87" t="s">
        <v>311</v>
      </c>
      <c r="P52" t="str">
        <f>CONCATENATE(ROW(P52)-2," - ",Components!B52)</f>
        <v xml:space="preserve">50 - </v>
      </c>
      <c r="Q52" t="str">
        <f>CONCATENATE(Measures!B52&amp;" - "&amp;Measures!D52)</f>
        <v xml:space="preserve"> - </v>
      </c>
    </row>
    <row r="53" spans="12:17">
      <c r="L53" s="1" t="s">
        <v>133</v>
      </c>
      <c r="M53" s="87" t="s">
        <v>312</v>
      </c>
      <c r="P53" t="str">
        <f>CONCATENATE(ROW(P53)-2," - ",Components!B53)</f>
        <v xml:space="preserve">51 - </v>
      </c>
      <c r="Q53" t="str">
        <f>CONCATENATE(Measures!B53&amp;" - "&amp;Measures!D53)</f>
        <v xml:space="preserve"> - </v>
      </c>
    </row>
    <row r="54" spans="12:17">
      <c r="L54" s="1" t="s">
        <v>135</v>
      </c>
      <c r="M54" s="87" t="s">
        <v>313</v>
      </c>
      <c r="P54" t="str">
        <f>CONCATENATE(ROW(P54)-2," - ",Components!B54)</f>
        <v xml:space="preserve">52 - </v>
      </c>
      <c r="Q54" t="str">
        <f>CONCATENATE(Measures!B54&amp;" - "&amp;Measures!D54)</f>
        <v xml:space="preserve"> - </v>
      </c>
    </row>
    <row r="55" spans="12:17">
      <c r="L55" s="1" t="s">
        <v>136</v>
      </c>
      <c r="M55" s="87" t="s">
        <v>314</v>
      </c>
      <c r="P55" t="str">
        <f>CONCATENATE(ROW(P55)-2," - ",Components!B55)</f>
        <v xml:space="preserve">53 - </v>
      </c>
      <c r="Q55" t="str">
        <f>CONCATENATE(Measures!B55&amp;" - "&amp;Measures!D55)</f>
        <v xml:space="preserve"> - </v>
      </c>
    </row>
    <row r="56" spans="12:17">
      <c r="L56" s="1" t="s">
        <v>137</v>
      </c>
      <c r="M56" s="87" t="s">
        <v>315</v>
      </c>
      <c r="P56" t="str">
        <f>CONCATENATE(ROW(P56)-2," - ",Components!B56)</f>
        <v xml:space="preserve">54 - </v>
      </c>
      <c r="Q56" t="str">
        <f>CONCATENATE(Measures!B56&amp;" - "&amp;Measures!D56)</f>
        <v xml:space="preserve"> - </v>
      </c>
    </row>
    <row r="57" spans="12:17">
      <c r="L57" s="1" t="s">
        <v>138</v>
      </c>
      <c r="M57" s="87" t="s">
        <v>316</v>
      </c>
      <c r="P57" t="str">
        <f>CONCATENATE(ROW(P57)-2," - ",Components!B57)</f>
        <v xml:space="preserve">55 - </v>
      </c>
      <c r="Q57" t="str">
        <f>CONCATENATE(Measures!B57&amp;" - "&amp;Measures!D57)</f>
        <v xml:space="preserve"> - </v>
      </c>
    </row>
    <row r="58" spans="12:17">
      <c r="L58" s="1" t="s">
        <v>139</v>
      </c>
      <c r="M58" s="87" t="s">
        <v>317</v>
      </c>
      <c r="P58" t="str">
        <f>CONCATENATE(ROW(P58)-2," - ",Components!B58)</f>
        <v xml:space="preserve">56 - </v>
      </c>
      <c r="Q58" t="str">
        <f>CONCATENATE(Measures!B58&amp;" - "&amp;Measures!D58)</f>
        <v xml:space="preserve"> - </v>
      </c>
    </row>
    <row r="59" spans="12:17">
      <c r="L59" s="1" t="s">
        <v>140</v>
      </c>
      <c r="M59" s="87" t="s">
        <v>318</v>
      </c>
      <c r="P59" t="str">
        <f>CONCATENATE(ROW(P59)-2," - ",Components!B59)</f>
        <v xml:space="preserve">57 - </v>
      </c>
      <c r="Q59" t="str">
        <f>CONCATENATE(Measures!B59&amp;" - "&amp;Measures!D59)</f>
        <v xml:space="preserve"> - </v>
      </c>
    </row>
    <row r="60" spans="12:17">
      <c r="L60" s="1" t="s">
        <v>141</v>
      </c>
      <c r="M60" s="87" t="s">
        <v>319</v>
      </c>
      <c r="P60" t="str">
        <f>CONCATENATE(ROW(P60)-2," - ",Components!B60)</f>
        <v xml:space="preserve">58 - </v>
      </c>
      <c r="Q60" t="str">
        <f>CONCATENATE(Measures!B60&amp;" - "&amp;Measures!D60)</f>
        <v xml:space="preserve"> - </v>
      </c>
    </row>
    <row r="61" spans="12:17">
      <c r="L61" s="1" t="s">
        <v>142</v>
      </c>
      <c r="M61" s="87" t="s">
        <v>320</v>
      </c>
      <c r="P61" t="str">
        <f>CONCATENATE(ROW(P61)-2," - ",Components!B61)</f>
        <v xml:space="preserve">59 - </v>
      </c>
      <c r="Q61" t="str">
        <f>CONCATENATE(Measures!B61&amp;" - "&amp;Measures!D61)</f>
        <v xml:space="preserve"> - </v>
      </c>
    </row>
    <row r="62" spans="12:17">
      <c r="L62" s="1" t="s">
        <v>144</v>
      </c>
      <c r="M62" s="87" t="s">
        <v>321</v>
      </c>
      <c r="P62" t="str">
        <f>CONCATENATE(ROW(P62)-2," - ",Components!B62)</f>
        <v xml:space="preserve">60 - </v>
      </c>
      <c r="Q62" t="str">
        <f>CONCATENATE(Measures!B62&amp;" - "&amp;Measures!D62)</f>
        <v xml:space="preserve"> - </v>
      </c>
    </row>
    <row r="63" spans="12:17">
      <c r="L63" s="1" t="s">
        <v>145</v>
      </c>
      <c r="M63" s="87" t="s">
        <v>322</v>
      </c>
      <c r="P63" t="str">
        <f>CONCATENATE(ROW(P63)-2," - ",Components!B63)</f>
        <v xml:space="preserve">61 - </v>
      </c>
      <c r="Q63" t="str">
        <f>CONCATENATE(Measures!B63&amp;" - "&amp;Measures!D63)</f>
        <v xml:space="preserve"> - </v>
      </c>
    </row>
    <row r="64" spans="12:17">
      <c r="L64" s="1" t="s">
        <v>146</v>
      </c>
      <c r="M64" s="87" t="s">
        <v>323</v>
      </c>
      <c r="P64" t="str">
        <f>CONCATENATE(ROW(P64)-2," - ",Components!B64)</f>
        <v xml:space="preserve">62 - </v>
      </c>
      <c r="Q64" t="str">
        <f>CONCATENATE(Measures!B64&amp;" - "&amp;Measures!D64)</f>
        <v xml:space="preserve"> - </v>
      </c>
    </row>
    <row r="65" spans="12:17">
      <c r="L65" s="1" t="s">
        <v>147</v>
      </c>
      <c r="M65" s="87" t="s">
        <v>324</v>
      </c>
      <c r="P65" t="str">
        <f>CONCATENATE(ROW(P65)-2," - ",Components!B65)</f>
        <v xml:space="preserve">63 - </v>
      </c>
      <c r="Q65" t="str">
        <f>CONCATENATE(Measures!B65&amp;" - "&amp;Measures!D65)</f>
        <v xml:space="preserve"> - </v>
      </c>
    </row>
    <row r="66" spans="12:17">
      <c r="L66" s="1" t="s">
        <v>148</v>
      </c>
      <c r="M66" s="87" t="s">
        <v>325</v>
      </c>
      <c r="P66" t="str">
        <f>CONCATENATE(ROW(P66)-2," - ",Components!B66)</f>
        <v xml:space="preserve">64 - </v>
      </c>
      <c r="Q66" t="str">
        <f>CONCATENATE(Measures!B66&amp;" - "&amp;Measures!D66)</f>
        <v xml:space="preserve"> - </v>
      </c>
    </row>
    <row r="67" spans="12:17">
      <c r="L67" s="1" t="s">
        <v>149</v>
      </c>
      <c r="M67" s="87" t="s">
        <v>326</v>
      </c>
      <c r="P67" t="str">
        <f>CONCATENATE(ROW(P67)-2," - ",Components!B67)</f>
        <v xml:space="preserve">65 - </v>
      </c>
      <c r="Q67" t="str">
        <f>CONCATENATE(Measures!B67&amp;" - "&amp;Measures!D67)</f>
        <v xml:space="preserve"> - </v>
      </c>
    </row>
    <row r="68" spans="12:17">
      <c r="L68" s="1" t="s">
        <v>150</v>
      </c>
      <c r="M68" s="87" t="s">
        <v>327</v>
      </c>
      <c r="P68" t="str">
        <f>CONCATENATE(ROW(P68)-2," - ",Components!B68)</f>
        <v xml:space="preserve">66 - </v>
      </c>
      <c r="Q68" t="str">
        <f>CONCATENATE(Measures!B68&amp;" - "&amp;Measures!D68)</f>
        <v xml:space="preserve"> - </v>
      </c>
    </row>
    <row r="69" spans="12:17">
      <c r="L69" s="1" t="s">
        <v>151</v>
      </c>
      <c r="M69" s="87" t="s">
        <v>328</v>
      </c>
      <c r="P69" t="str">
        <f>CONCATENATE(ROW(P69)-2," - ",Components!B69)</f>
        <v xml:space="preserve">67 - </v>
      </c>
      <c r="Q69" t="str">
        <f>CONCATENATE(Measures!B69&amp;" - "&amp;Measures!D69)</f>
        <v xml:space="preserve"> - </v>
      </c>
    </row>
    <row r="70" spans="12:17">
      <c r="L70" s="1" t="s">
        <v>152</v>
      </c>
      <c r="M70" s="87" t="s">
        <v>329</v>
      </c>
      <c r="P70" t="str">
        <f>CONCATENATE(ROW(P70)-2," - ",Components!B70)</f>
        <v xml:space="preserve">68 - </v>
      </c>
      <c r="Q70" t="str">
        <f>CONCATENATE(Measures!B70&amp;" - "&amp;Measures!D70)</f>
        <v xml:space="preserve"> - </v>
      </c>
    </row>
    <row r="71" spans="12:17">
      <c r="L71" s="1" t="s">
        <v>176</v>
      </c>
      <c r="M71" s="87" t="s">
        <v>330</v>
      </c>
      <c r="P71" t="str">
        <f>CONCATENATE(ROW(P71)-2," - ",Components!B71)</f>
        <v xml:space="preserve">69 - </v>
      </c>
      <c r="Q71" t="str">
        <f>CONCATENATE(Measures!B71&amp;" - "&amp;Measures!D71)</f>
        <v xml:space="preserve"> - </v>
      </c>
    </row>
    <row r="72" spans="12:17">
      <c r="M72" s="87" t="s">
        <v>331</v>
      </c>
      <c r="P72" t="str">
        <f>CONCATENATE(ROW(P72)-2," - ",Components!B72)</f>
        <v xml:space="preserve">70 - </v>
      </c>
      <c r="Q72" t="str">
        <f>CONCATENATE(Measures!B72&amp;" - "&amp;Measures!D72)</f>
        <v xml:space="preserve"> - </v>
      </c>
    </row>
    <row r="73" spans="12:17">
      <c r="M73" s="87" t="s">
        <v>332</v>
      </c>
      <c r="P73" t="str">
        <f>CONCATENATE(ROW(P73)-2," - ",Components!B73)</f>
        <v xml:space="preserve">71 - </v>
      </c>
      <c r="Q73" t="str">
        <f>CONCATENATE(Measures!B73&amp;" - "&amp;Measures!D73)</f>
        <v xml:space="preserve"> - </v>
      </c>
    </row>
    <row r="74" spans="12:17">
      <c r="M74" s="87" t="s">
        <v>333</v>
      </c>
      <c r="P74" t="str">
        <f>CONCATENATE(ROW(P74)-2," - ",Components!B74)</f>
        <v xml:space="preserve">72 - </v>
      </c>
      <c r="Q74" t="str">
        <f>CONCATENATE(Measures!B74&amp;" - "&amp;Measures!D74)</f>
        <v xml:space="preserve"> - </v>
      </c>
    </row>
    <row r="75" spans="12:17">
      <c r="M75" s="87" t="s">
        <v>334</v>
      </c>
      <c r="P75" t="str">
        <f>CONCATENATE(ROW(P75)-2," - ",Components!B75)</f>
        <v xml:space="preserve">73 - </v>
      </c>
      <c r="Q75" t="str">
        <f>CONCATENATE(Measures!B75&amp;" - "&amp;Measures!D75)</f>
        <v xml:space="preserve"> - </v>
      </c>
    </row>
    <row r="76" spans="12:17">
      <c r="M76" s="87" t="s">
        <v>335</v>
      </c>
      <c r="P76" t="str">
        <f>CONCATENATE(ROW(P76)-2," - ",Components!B76)</f>
        <v xml:space="preserve">74 - </v>
      </c>
      <c r="Q76" t="str">
        <f>CONCATENATE(Measures!B76&amp;" - "&amp;Measures!D76)</f>
        <v xml:space="preserve"> - </v>
      </c>
    </row>
    <row r="77" spans="12:17">
      <c r="M77" s="87" t="s">
        <v>336</v>
      </c>
      <c r="P77" t="str">
        <f>CONCATENATE(ROW(P77)-2," - ",Components!B77)</f>
        <v xml:space="preserve">75 - </v>
      </c>
      <c r="Q77" t="str">
        <f>CONCATENATE(Measures!B77&amp;" - "&amp;Measures!D77)</f>
        <v xml:space="preserve"> - </v>
      </c>
    </row>
    <row r="78" spans="12:17">
      <c r="M78" s="87" t="s">
        <v>337</v>
      </c>
      <c r="P78" t="str">
        <f>CONCATENATE(ROW(P78)-2," - ",Components!B78)</f>
        <v xml:space="preserve">76 - </v>
      </c>
      <c r="Q78" t="str">
        <f>CONCATENATE(Measures!B78&amp;" - "&amp;Measures!D78)</f>
        <v xml:space="preserve"> - </v>
      </c>
    </row>
    <row r="79" spans="12:17">
      <c r="M79" s="87" t="s">
        <v>338</v>
      </c>
      <c r="P79" t="str">
        <f>CONCATENATE(ROW(P79)-2," - ",Components!B79)</f>
        <v xml:space="preserve">77 - </v>
      </c>
      <c r="Q79" t="str">
        <f>CONCATENATE(Measures!B79&amp;" - "&amp;Measures!D79)</f>
        <v xml:space="preserve"> - </v>
      </c>
    </row>
    <row r="80" spans="12:17">
      <c r="M80" s="87" t="s">
        <v>339</v>
      </c>
      <c r="P80" t="str">
        <f>CONCATENATE(ROW(P80)-2," - ",Components!B80)</f>
        <v xml:space="preserve">78 - </v>
      </c>
      <c r="Q80" t="str">
        <f>CONCATENATE(Measures!B80&amp;" - "&amp;Measures!D80)</f>
        <v xml:space="preserve"> - </v>
      </c>
    </row>
    <row r="81" spans="13:17">
      <c r="M81" s="87" t="s">
        <v>340</v>
      </c>
      <c r="P81" t="str">
        <f>CONCATENATE(ROW(P81)-2," - ",Components!B81)</f>
        <v xml:space="preserve">79 - </v>
      </c>
      <c r="Q81" t="str">
        <f>CONCATENATE(Measures!B81&amp;" - "&amp;Measures!D81)</f>
        <v xml:space="preserve"> - </v>
      </c>
    </row>
    <row r="82" spans="13:17">
      <c r="M82" s="87" t="s">
        <v>341</v>
      </c>
      <c r="P82" t="str">
        <f>CONCATENATE(ROW(P82)-2," - ",Components!B82)</f>
        <v xml:space="preserve">80 - </v>
      </c>
      <c r="Q82" t="str">
        <f>CONCATENATE(Measures!B82&amp;" - "&amp;Measures!D82)</f>
        <v xml:space="preserve"> - </v>
      </c>
    </row>
    <row r="83" spans="13:17">
      <c r="M83" s="87" t="s">
        <v>342</v>
      </c>
      <c r="P83" t="str">
        <f>CONCATENATE(ROW(P83)-2," - ",Components!B83)</f>
        <v xml:space="preserve">81 - </v>
      </c>
      <c r="Q83" t="str">
        <f>CONCATENATE(Measures!B83&amp;" - "&amp;Measures!D83)</f>
        <v xml:space="preserve"> - </v>
      </c>
    </row>
    <row r="84" spans="13:17">
      <c r="M84" s="87" t="s">
        <v>343</v>
      </c>
      <c r="P84" t="str">
        <f>CONCATENATE(ROW(P84)-2," - ",Components!B84)</f>
        <v xml:space="preserve">82 - </v>
      </c>
      <c r="Q84" t="str">
        <f>CONCATENATE(Measures!B84&amp;" - "&amp;Measures!D84)</f>
        <v xml:space="preserve"> - </v>
      </c>
    </row>
    <row r="85" spans="13:17">
      <c r="M85" s="87" t="s">
        <v>344</v>
      </c>
      <c r="P85" t="str">
        <f>CONCATENATE(ROW(P85)-2," - ",Components!B85)</f>
        <v xml:space="preserve">83 - </v>
      </c>
      <c r="Q85" t="str">
        <f>CONCATENATE(Measures!B85&amp;" - "&amp;Measures!D85)</f>
        <v xml:space="preserve"> - </v>
      </c>
    </row>
    <row r="86" spans="13:17">
      <c r="M86" s="87" t="s">
        <v>345</v>
      </c>
      <c r="P86" t="str">
        <f>CONCATENATE(ROW(P86)-2," - ",Components!B86)</f>
        <v xml:space="preserve">84 - </v>
      </c>
      <c r="Q86" t="str">
        <f>CONCATENATE(Measures!B86&amp;" - "&amp;Measures!D86)</f>
        <v xml:space="preserve"> - </v>
      </c>
    </row>
    <row r="87" spans="13:17">
      <c r="M87" s="87" t="s">
        <v>346</v>
      </c>
      <c r="P87" t="str">
        <f>CONCATENATE(ROW(P87)-2," - ",Components!B87)</f>
        <v xml:space="preserve">85 - </v>
      </c>
      <c r="Q87" t="str">
        <f>CONCATENATE(Measures!B87&amp;" - "&amp;Measures!D87)</f>
        <v xml:space="preserve"> - </v>
      </c>
    </row>
    <row r="88" spans="13:17">
      <c r="M88" s="87" t="s">
        <v>347</v>
      </c>
      <c r="P88" t="str">
        <f>CONCATENATE(ROW(P88)-2," - ",Components!B88)</f>
        <v xml:space="preserve">86 - </v>
      </c>
      <c r="Q88" t="str">
        <f>CONCATENATE(Measures!B88&amp;" - "&amp;Measures!D88)</f>
        <v xml:space="preserve"> - </v>
      </c>
    </row>
    <row r="89" spans="13:17">
      <c r="M89" s="87" t="s">
        <v>348</v>
      </c>
      <c r="P89" t="str">
        <f>CONCATENATE(ROW(P89)-2," - ",Components!B89)</f>
        <v xml:space="preserve">87 - </v>
      </c>
      <c r="Q89" t="str">
        <f>CONCATENATE(Measures!B89&amp;" - "&amp;Measures!D89)</f>
        <v xml:space="preserve"> - </v>
      </c>
    </row>
    <row r="90" spans="13:17">
      <c r="M90" s="87" t="s">
        <v>349</v>
      </c>
      <c r="P90" t="str">
        <f>CONCATENATE(ROW(P90)-2," - ",Components!B90)</f>
        <v xml:space="preserve">88 - </v>
      </c>
      <c r="Q90" t="str">
        <f>CONCATENATE(Measures!B90&amp;" - "&amp;Measures!D90)</f>
        <v xml:space="preserve"> - </v>
      </c>
    </row>
    <row r="91" spans="13:17">
      <c r="M91" s="87" t="s">
        <v>350</v>
      </c>
      <c r="P91" t="str">
        <f>CONCATENATE(ROW(P91)-2," - ",Components!B91)</f>
        <v xml:space="preserve">89 - </v>
      </c>
      <c r="Q91" t="str">
        <f>CONCATENATE(Measures!B91&amp;" - "&amp;Measures!D91)</f>
        <v xml:space="preserve"> - </v>
      </c>
    </row>
    <row r="92" spans="13:17">
      <c r="M92" s="87" t="s">
        <v>351</v>
      </c>
      <c r="P92" t="str">
        <f>CONCATENATE(ROW(P92)-2," - ",Components!B92)</f>
        <v xml:space="preserve">90 - </v>
      </c>
      <c r="Q92" t="str">
        <f>CONCATENATE(Measures!B92&amp;" - "&amp;Measures!D92)</f>
        <v xml:space="preserve"> - </v>
      </c>
    </row>
    <row r="93" spans="13:17">
      <c r="M93" s="87" t="s">
        <v>352</v>
      </c>
      <c r="P93" t="str">
        <f>CONCATENATE(ROW(P93)-2," - ",Components!B93)</f>
        <v xml:space="preserve">91 - </v>
      </c>
      <c r="Q93" t="str">
        <f>CONCATENATE(Measures!B93&amp;" - "&amp;Measures!D93)</f>
        <v xml:space="preserve"> - </v>
      </c>
    </row>
    <row r="94" spans="13:17">
      <c r="M94" s="87" t="s">
        <v>353</v>
      </c>
      <c r="P94" t="str">
        <f>CONCATENATE(ROW(P94)-2," - ",Components!B94)</f>
        <v xml:space="preserve">92 - </v>
      </c>
      <c r="Q94" t="str">
        <f>CONCATENATE(Measures!B94&amp;" - "&amp;Measures!D94)</f>
        <v xml:space="preserve"> - </v>
      </c>
    </row>
    <row r="95" spans="13:17">
      <c r="M95" s="87" t="s">
        <v>354</v>
      </c>
      <c r="P95" t="str">
        <f>CONCATENATE(ROW(P95)-2," - ",Components!B95)</f>
        <v xml:space="preserve">93 - </v>
      </c>
      <c r="Q95" t="str">
        <f>CONCATENATE(Measures!B95&amp;" - "&amp;Measures!D95)</f>
        <v xml:space="preserve"> - </v>
      </c>
    </row>
    <row r="96" spans="13:17">
      <c r="M96" s="87" t="s">
        <v>355</v>
      </c>
      <c r="P96" t="str">
        <f>CONCATENATE(ROW(P96)-2," - ",Components!B96)</f>
        <v xml:space="preserve">94 - </v>
      </c>
      <c r="Q96" t="str">
        <f>CONCATENATE(Measures!B96&amp;" - "&amp;Measures!D96)</f>
        <v xml:space="preserve"> - </v>
      </c>
    </row>
    <row r="97" spans="13:17">
      <c r="M97" s="87" t="s">
        <v>356</v>
      </c>
      <c r="P97" t="str">
        <f>CONCATENATE(ROW(P97)-2," - ",Components!B97)</f>
        <v xml:space="preserve">95 - </v>
      </c>
      <c r="Q97" t="str">
        <f>CONCATENATE(Measures!B97&amp;" - "&amp;Measures!D97)</f>
        <v xml:space="preserve"> - </v>
      </c>
    </row>
    <row r="98" spans="13:17">
      <c r="M98" s="87" t="s">
        <v>357</v>
      </c>
      <c r="P98" t="str">
        <f>CONCATENATE(ROW(P98)-2," - ",Components!B98)</f>
        <v xml:space="preserve">96 - </v>
      </c>
      <c r="Q98" t="str">
        <f>CONCATENATE(Measures!B98&amp;" - "&amp;Measures!D98)</f>
        <v xml:space="preserve"> - </v>
      </c>
    </row>
    <row r="99" spans="13:17">
      <c r="M99" s="87" t="s">
        <v>358</v>
      </c>
      <c r="P99" t="str">
        <f>CONCATENATE(ROW(P99)-2," - ",Components!B99)</f>
        <v xml:space="preserve">97 - </v>
      </c>
      <c r="Q99" t="str">
        <f>CONCATENATE(Measures!B99&amp;" - "&amp;Measures!D99)</f>
        <v xml:space="preserve"> - </v>
      </c>
    </row>
    <row r="100" spans="13:17">
      <c r="M100" s="87" t="s">
        <v>359</v>
      </c>
      <c r="P100" t="str">
        <f>CONCATENATE(ROW(P100)-2," - ",Components!B100)</f>
        <v xml:space="preserve">98 - </v>
      </c>
      <c r="Q100" t="str">
        <f>CONCATENATE(Measures!B100&amp;" - "&amp;Measures!D100)</f>
        <v xml:space="preserve"> - </v>
      </c>
    </row>
    <row r="101" spans="13:17">
      <c r="M101" s="87" t="s">
        <v>360</v>
      </c>
      <c r="P101" t="str">
        <f>CONCATENATE(ROW(P101)-2," - ",Components!B101)</f>
        <v xml:space="preserve">99 - </v>
      </c>
      <c r="Q101" t="str">
        <f>CONCATENATE(Measures!B101&amp;" - "&amp;Measures!D101)</f>
        <v xml:space="preserve"> - </v>
      </c>
    </row>
    <row r="102" spans="13:17">
      <c r="M102" s="87" t="s">
        <v>361</v>
      </c>
      <c r="P102" t="str">
        <f>CONCATENATE(ROW(P102)-2," - ",Components!B102)</f>
        <v xml:space="preserve">100 - </v>
      </c>
      <c r="Q102" t="str">
        <f>CONCATENATE(Measures!B102&amp;" - "&amp;Measures!D102)</f>
        <v xml:space="preserve"> - </v>
      </c>
    </row>
    <row r="103" spans="13:17">
      <c r="M103" s="87" t="s">
        <v>362</v>
      </c>
      <c r="P103" t="str">
        <f>CONCATENATE(ROW(P103)-2," - ",Components!B103)</f>
        <v xml:space="preserve">101 - </v>
      </c>
      <c r="Q103" t="str">
        <f>CONCATENATE(Measures!B103&amp;" - "&amp;Measures!D103)</f>
        <v xml:space="preserve"> - </v>
      </c>
    </row>
    <row r="104" spans="13:17">
      <c r="M104" s="87" t="s">
        <v>363</v>
      </c>
      <c r="P104" t="str">
        <f>CONCATENATE(ROW(P104)-2," - ",Components!B104)</f>
        <v xml:space="preserve">102 - </v>
      </c>
      <c r="Q104" t="str">
        <f>CONCATENATE(Measures!B104&amp;" - "&amp;Measures!D104)</f>
        <v xml:space="preserve"> - </v>
      </c>
    </row>
    <row r="105" spans="13:17">
      <c r="M105" s="87" t="s">
        <v>364</v>
      </c>
      <c r="P105" t="str">
        <f>CONCATENATE(ROW(P105)-2," - ",Components!B105)</f>
        <v xml:space="preserve">103 - </v>
      </c>
      <c r="Q105" t="str">
        <f>CONCATENATE(Measures!B105&amp;" - "&amp;Measures!D105)</f>
        <v xml:space="preserve"> - </v>
      </c>
    </row>
    <row r="106" spans="13:17">
      <c r="M106" s="87" t="s">
        <v>365</v>
      </c>
      <c r="P106" t="str">
        <f>CONCATENATE(ROW(P106)-2," - ",Components!B106)</f>
        <v xml:space="preserve">104 - </v>
      </c>
      <c r="Q106" t="str">
        <f>CONCATENATE(Measures!B106&amp;" - "&amp;Measures!D106)</f>
        <v xml:space="preserve"> - </v>
      </c>
    </row>
    <row r="107" spans="13:17">
      <c r="M107" s="87" t="s">
        <v>366</v>
      </c>
      <c r="P107" t="str">
        <f>CONCATENATE(ROW(P107)-2," - ",Components!B107)</f>
        <v xml:space="preserve">105 - </v>
      </c>
      <c r="Q107" t="str">
        <f>CONCATENATE(Measures!B107&amp;" - "&amp;Measures!D107)</f>
        <v xml:space="preserve"> - </v>
      </c>
    </row>
    <row r="108" spans="13:17">
      <c r="M108" s="87" t="s">
        <v>367</v>
      </c>
      <c r="P108" t="str">
        <f>CONCATENATE(ROW(P108)-2," - ",Components!B108)</f>
        <v xml:space="preserve">106 - </v>
      </c>
      <c r="Q108" t="str">
        <f>CONCATENATE(Measures!B108&amp;" - "&amp;Measures!D108)</f>
        <v xml:space="preserve"> - </v>
      </c>
    </row>
    <row r="109" spans="13:17">
      <c r="M109" s="87" t="s">
        <v>368</v>
      </c>
      <c r="P109" t="str">
        <f>CONCATENATE(ROW(P109)-2," - ",Components!B109)</f>
        <v xml:space="preserve">107 - </v>
      </c>
      <c r="Q109" t="str">
        <f>CONCATENATE(Measures!B109&amp;" - "&amp;Measures!D109)</f>
        <v xml:space="preserve"> - </v>
      </c>
    </row>
    <row r="110" spans="13:17">
      <c r="M110" s="87" t="s">
        <v>369</v>
      </c>
      <c r="P110" t="str">
        <f>CONCATENATE(ROW(P110)-2," - ",Components!B110)</f>
        <v xml:space="preserve">108 - </v>
      </c>
      <c r="Q110" t="str">
        <f>CONCATENATE(Measures!B110&amp;" - "&amp;Measures!D110)</f>
        <v xml:space="preserve"> - </v>
      </c>
    </row>
    <row r="111" spans="13:17">
      <c r="M111" s="87" t="s">
        <v>370</v>
      </c>
      <c r="P111" t="str">
        <f>CONCATENATE(ROW(P111)-2," - ",Components!B111)</f>
        <v xml:space="preserve">109 - </v>
      </c>
      <c r="Q111" t="str">
        <f>CONCATENATE(Measures!B111&amp;" - "&amp;Measures!D111)</f>
        <v xml:space="preserve"> - </v>
      </c>
    </row>
    <row r="112" spans="13:17">
      <c r="M112" s="87" t="s">
        <v>371</v>
      </c>
      <c r="P112" t="str">
        <f>CONCATENATE(ROW(P112)-2," - ",Components!B112)</f>
        <v xml:space="preserve">110 - </v>
      </c>
      <c r="Q112" t="str">
        <f>CONCATENATE(Measures!B112&amp;" - "&amp;Measures!D112)</f>
        <v xml:space="preserve"> - </v>
      </c>
    </row>
    <row r="113" spans="13:17">
      <c r="M113" s="87" t="s">
        <v>372</v>
      </c>
      <c r="P113" t="str">
        <f>CONCATENATE(ROW(P113)-2," - ",Components!B113)</f>
        <v xml:space="preserve">111 - </v>
      </c>
      <c r="Q113" t="str">
        <f>CONCATENATE(Measures!B113&amp;" - "&amp;Measures!D113)</f>
        <v xml:space="preserve"> - </v>
      </c>
    </row>
    <row r="114" spans="13:17">
      <c r="M114" s="87" t="s">
        <v>373</v>
      </c>
      <c r="P114" t="str">
        <f>CONCATENATE(ROW(P114)-2," - ",Components!B114)</f>
        <v xml:space="preserve">112 - </v>
      </c>
      <c r="Q114" t="str">
        <f>CONCATENATE(Measures!B114&amp;" - "&amp;Measures!D114)</f>
        <v xml:space="preserve"> - </v>
      </c>
    </row>
    <row r="115" spans="13:17">
      <c r="M115" s="87" t="s">
        <v>374</v>
      </c>
      <c r="P115" t="str">
        <f>CONCATENATE(ROW(P115)-2," - ",Components!B115)</f>
        <v xml:space="preserve">113 - </v>
      </c>
      <c r="Q115" t="str">
        <f>CONCATENATE(Measures!B115&amp;" - "&amp;Measures!D115)</f>
        <v xml:space="preserve"> - </v>
      </c>
    </row>
    <row r="116" spans="13:17">
      <c r="M116" s="87" t="s">
        <v>375</v>
      </c>
      <c r="P116" t="str">
        <f>CONCATENATE(ROW(P116)-2," - ",Components!B116)</f>
        <v xml:space="preserve">114 - </v>
      </c>
      <c r="Q116" t="str">
        <f>CONCATENATE(Measures!B116&amp;" - "&amp;Measures!D116)</f>
        <v xml:space="preserve"> - </v>
      </c>
    </row>
    <row r="117" spans="13:17">
      <c r="M117" s="87" t="s">
        <v>376</v>
      </c>
      <c r="P117" t="str">
        <f>CONCATENATE(ROW(P117)-2," - ",Components!B117)</f>
        <v xml:space="preserve">115 - </v>
      </c>
      <c r="Q117" t="str">
        <f>CONCATENATE(Measures!B117&amp;" - "&amp;Measures!D117)</f>
        <v xml:space="preserve"> - </v>
      </c>
    </row>
    <row r="118" spans="13:17">
      <c r="M118" s="87" t="s">
        <v>377</v>
      </c>
      <c r="P118" t="str">
        <f>CONCATENATE(ROW(P118)-2," - ",Components!B118)</f>
        <v xml:space="preserve">116 - </v>
      </c>
      <c r="Q118" t="str">
        <f>CONCATENATE(Measures!B118&amp;" - "&amp;Measures!D118)</f>
        <v xml:space="preserve"> - </v>
      </c>
    </row>
    <row r="119" spans="13:17">
      <c r="M119" s="87" t="s">
        <v>378</v>
      </c>
      <c r="P119" t="str">
        <f>CONCATENATE(ROW(P119)-2," - ",Components!B119)</f>
        <v xml:space="preserve">117 - </v>
      </c>
      <c r="Q119" t="str">
        <f>CONCATENATE(Measures!B119&amp;" - "&amp;Measures!D119)</f>
        <v xml:space="preserve"> - </v>
      </c>
    </row>
    <row r="120" spans="13:17">
      <c r="M120" s="87" t="s">
        <v>379</v>
      </c>
      <c r="P120" t="str">
        <f>CONCATENATE(ROW(P120)-2," - ",Components!B120)</f>
        <v xml:space="preserve">118 - </v>
      </c>
      <c r="Q120" t="str">
        <f>CONCATENATE(Measures!B120&amp;" - "&amp;Measures!D120)</f>
        <v xml:space="preserve"> - </v>
      </c>
    </row>
    <row r="121" spans="13:17">
      <c r="M121" s="87" t="s">
        <v>380</v>
      </c>
      <c r="P121" t="str">
        <f>CONCATENATE(ROW(P121)-2," - ",Components!B121)</f>
        <v xml:space="preserve">119 - </v>
      </c>
      <c r="Q121" t="str">
        <f>CONCATENATE(Measures!B121&amp;" - "&amp;Measures!D121)</f>
        <v xml:space="preserve"> - </v>
      </c>
    </row>
    <row r="122" spans="13:17">
      <c r="M122" s="87" t="s">
        <v>381</v>
      </c>
      <c r="P122" t="str">
        <f>CONCATENATE(ROW(P122)-2," - ",Components!B122)</f>
        <v xml:space="preserve">120 - </v>
      </c>
      <c r="Q122" t="str">
        <f>CONCATENATE(Measures!B122&amp;" - "&amp;Measures!D122)</f>
        <v xml:space="preserve"> - </v>
      </c>
    </row>
    <row r="123" spans="13:17">
      <c r="M123" s="87" t="s">
        <v>382</v>
      </c>
      <c r="P123" t="str">
        <f>CONCATENATE(ROW(P123)-2," - ",Components!B123)</f>
        <v xml:space="preserve">121 - </v>
      </c>
      <c r="Q123" t="str">
        <f>CONCATENATE(Measures!B123&amp;" - "&amp;Measures!D123)</f>
        <v xml:space="preserve"> - </v>
      </c>
    </row>
    <row r="124" spans="13:17">
      <c r="M124" s="87" t="s">
        <v>383</v>
      </c>
      <c r="P124" t="str">
        <f>CONCATENATE(ROW(P124)-2," - ",Components!B124)</f>
        <v xml:space="preserve">122 - </v>
      </c>
      <c r="Q124" t="str">
        <f>CONCATENATE(Measures!B124&amp;" - "&amp;Measures!D124)</f>
        <v xml:space="preserve"> - </v>
      </c>
    </row>
    <row r="125" spans="13:17">
      <c r="M125" s="87" t="s">
        <v>384</v>
      </c>
      <c r="P125" t="str">
        <f>CONCATENATE(ROW(P125)-2," - ",Components!B125)</f>
        <v xml:space="preserve">123 - </v>
      </c>
      <c r="Q125" t="str">
        <f>CONCATENATE(Measures!B125&amp;" - "&amp;Measures!D125)</f>
        <v xml:space="preserve"> - </v>
      </c>
    </row>
    <row r="126" spans="13:17">
      <c r="M126" s="87" t="s">
        <v>385</v>
      </c>
      <c r="P126" t="str">
        <f>CONCATENATE(ROW(P126)-2," - ",Components!B126)</f>
        <v xml:space="preserve">124 - </v>
      </c>
      <c r="Q126" t="str">
        <f>CONCATENATE(Measures!B126&amp;" - "&amp;Measures!D126)</f>
        <v xml:space="preserve"> - </v>
      </c>
    </row>
    <row r="127" spans="13:17">
      <c r="M127" s="87" t="s">
        <v>386</v>
      </c>
      <c r="P127" t="str">
        <f>CONCATENATE(ROW(P127)-2," - ",Components!B127)</f>
        <v xml:space="preserve">125 - </v>
      </c>
      <c r="Q127" t="str">
        <f>CONCATENATE(Measures!B127&amp;" - "&amp;Measures!D127)</f>
        <v xml:space="preserve"> - </v>
      </c>
    </row>
    <row r="128" spans="13:17">
      <c r="M128" s="87" t="s">
        <v>387</v>
      </c>
      <c r="P128" t="str">
        <f>CONCATENATE(ROW(P128)-2," - ",Components!B128)</f>
        <v xml:space="preserve">126 - </v>
      </c>
      <c r="Q128" t="str">
        <f>CONCATENATE(Measures!B128&amp;" - "&amp;Measures!D128)</f>
        <v xml:space="preserve"> - </v>
      </c>
    </row>
    <row r="129" spans="13:17">
      <c r="M129" s="87" t="s">
        <v>388</v>
      </c>
      <c r="P129" t="str">
        <f>CONCATENATE(ROW(P129)-2," - ",Components!B129)</f>
        <v xml:space="preserve">127 - </v>
      </c>
      <c r="Q129" t="str">
        <f>CONCATENATE(Measures!B129&amp;" - "&amp;Measures!D129)</f>
        <v xml:space="preserve"> - </v>
      </c>
    </row>
    <row r="130" spans="13:17">
      <c r="M130" s="87" t="s">
        <v>389</v>
      </c>
      <c r="P130" t="str">
        <f>CONCATENATE(ROW(P130)-2," - ",Components!B130)</f>
        <v xml:space="preserve">128 - </v>
      </c>
      <c r="Q130" t="str">
        <f>CONCATENATE(Measures!B130&amp;" - "&amp;Measures!D130)</f>
        <v xml:space="preserve"> - </v>
      </c>
    </row>
    <row r="131" spans="13:17">
      <c r="M131" s="87" t="s">
        <v>390</v>
      </c>
      <c r="P131" t="str">
        <f>CONCATENATE(ROW(P131)-2," - ",Components!B131)</f>
        <v xml:space="preserve">129 - </v>
      </c>
      <c r="Q131" t="str">
        <f>CONCATENATE(Measures!B131&amp;" - "&amp;Measures!D131)</f>
        <v xml:space="preserve"> - </v>
      </c>
    </row>
    <row r="132" spans="13:17">
      <c r="M132" s="87" t="s">
        <v>391</v>
      </c>
      <c r="P132" t="str">
        <f>CONCATENATE(ROW(P132)-2," - ",Components!B132)</f>
        <v xml:space="preserve">130 - </v>
      </c>
      <c r="Q132" t="str">
        <f>CONCATENATE(Measures!B132&amp;" - "&amp;Measures!D132)</f>
        <v xml:space="preserve"> - </v>
      </c>
    </row>
    <row r="133" spans="13:17">
      <c r="M133" s="87" t="s">
        <v>392</v>
      </c>
      <c r="P133" t="str">
        <f>CONCATENATE(ROW(P133)-2," - ",Components!B133)</f>
        <v xml:space="preserve">131 - </v>
      </c>
      <c r="Q133" t="str">
        <f>CONCATENATE(Measures!B133&amp;" - "&amp;Measures!D133)</f>
        <v xml:space="preserve"> - </v>
      </c>
    </row>
    <row r="134" spans="13:17">
      <c r="M134" s="87" t="s">
        <v>393</v>
      </c>
      <c r="P134" t="str">
        <f>CONCATENATE(ROW(P134)-2," - ",Components!B134)</f>
        <v xml:space="preserve">132 - </v>
      </c>
      <c r="Q134" t="str">
        <f>CONCATENATE(Measures!B134&amp;" - "&amp;Measures!D134)</f>
        <v xml:space="preserve"> - </v>
      </c>
    </row>
    <row r="135" spans="13:17">
      <c r="M135" s="87" t="s">
        <v>394</v>
      </c>
      <c r="P135" t="str">
        <f>CONCATENATE(ROW(P135)-2," - ",Components!B135)</f>
        <v xml:space="preserve">133 - </v>
      </c>
      <c r="Q135" t="str">
        <f>CONCATENATE(Measures!B135&amp;" - "&amp;Measures!D135)</f>
        <v xml:space="preserve"> - </v>
      </c>
    </row>
    <row r="136" spans="13:17">
      <c r="M136" s="87" t="s">
        <v>395</v>
      </c>
      <c r="P136" t="str">
        <f>CONCATENATE(ROW(P136)-2," - ",Components!B136)</f>
        <v xml:space="preserve">134 - </v>
      </c>
      <c r="Q136" t="str">
        <f>CONCATENATE(Measures!B136&amp;" - "&amp;Measures!D136)</f>
        <v xml:space="preserve"> - </v>
      </c>
    </row>
    <row r="137" spans="13:17">
      <c r="M137" s="87" t="s">
        <v>396</v>
      </c>
      <c r="P137" t="str">
        <f>CONCATENATE(ROW(P137)-2," - ",Components!B137)</f>
        <v xml:space="preserve">135 - </v>
      </c>
      <c r="Q137" t="str">
        <f>CONCATENATE(Measures!B137&amp;" - "&amp;Measures!D137)</f>
        <v xml:space="preserve"> - </v>
      </c>
    </row>
    <row r="138" spans="13:17">
      <c r="M138" s="87" t="s">
        <v>397</v>
      </c>
      <c r="P138" t="str">
        <f>CONCATENATE(ROW(P138)-2," - ",Components!B138)</f>
        <v xml:space="preserve">136 - </v>
      </c>
      <c r="Q138" t="str">
        <f>CONCATENATE(Measures!B138&amp;" - "&amp;Measures!D138)</f>
        <v xml:space="preserve"> - </v>
      </c>
    </row>
    <row r="139" spans="13:17">
      <c r="M139" s="87" t="s">
        <v>398</v>
      </c>
      <c r="P139" t="str">
        <f>CONCATENATE(ROW(P139)-2," - ",Components!B139)</f>
        <v xml:space="preserve">137 - </v>
      </c>
      <c r="Q139" t="str">
        <f>CONCATENATE(Measures!B139&amp;" - "&amp;Measures!D139)</f>
        <v xml:space="preserve"> - </v>
      </c>
    </row>
    <row r="140" spans="13:17">
      <c r="M140" s="87" t="s">
        <v>399</v>
      </c>
      <c r="P140" t="str">
        <f>CONCATENATE(ROW(P140)-2," - ",Components!B140)</f>
        <v xml:space="preserve">138 - </v>
      </c>
      <c r="Q140" t="str">
        <f>CONCATENATE(Measures!B140&amp;" - "&amp;Measures!D140)</f>
        <v xml:space="preserve"> - </v>
      </c>
    </row>
    <row r="141" spans="13:17">
      <c r="M141" s="87" t="s">
        <v>400</v>
      </c>
      <c r="P141" t="str">
        <f>CONCATENATE(ROW(P141)-2," - ",Components!B141)</f>
        <v xml:space="preserve">139 - </v>
      </c>
      <c r="Q141" t="str">
        <f>CONCATENATE(Measures!B141&amp;" - "&amp;Measures!D141)</f>
        <v xml:space="preserve"> - </v>
      </c>
    </row>
    <row r="142" spans="13:17">
      <c r="M142" s="87" t="s">
        <v>401</v>
      </c>
      <c r="P142" t="str">
        <f>CONCATENATE(ROW(P142)-2," - ",Components!B142)</f>
        <v xml:space="preserve">140 - </v>
      </c>
      <c r="Q142" t="str">
        <f>CONCATENATE(Measures!B142&amp;" - "&amp;Measures!D142)</f>
        <v xml:space="preserve"> - </v>
      </c>
    </row>
    <row r="143" spans="13:17">
      <c r="M143" s="87" t="s">
        <v>402</v>
      </c>
      <c r="P143" t="str">
        <f>CONCATENATE(ROW(P143)-2," - ",Components!B143)</f>
        <v xml:space="preserve">141 - </v>
      </c>
      <c r="Q143" t="str">
        <f>CONCATENATE(Measures!B143&amp;" - "&amp;Measures!D143)</f>
        <v xml:space="preserve"> - </v>
      </c>
    </row>
    <row r="144" spans="13:17">
      <c r="M144" s="87" t="s">
        <v>403</v>
      </c>
      <c r="P144" t="str">
        <f>CONCATENATE(ROW(P144)-2," - ",Components!B144)</f>
        <v xml:space="preserve">142 - </v>
      </c>
      <c r="Q144" t="str">
        <f>CONCATENATE(Measures!B144&amp;" - "&amp;Measures!D144)</f>
        <v xml:space="preserve"> - </v>
      </c>
    </row>
    <row r="145" spans="13:17">
      <c r="M145" s="87" t="s">
        <v>404</v>
      </c>
      <c r="P145" t="str">
        <f>CONCATENATE(ROW(P145)-2," - ",Components!B145)</f>
        <v xml:space="preserve">143 - </v>
      </c>
      <c r="Q145" t="str">
        <f>CONCATENATE(Measures!B145&amp;" - "&amp;Measures!D145)</f>
        <v xml:space="preserve"> - </v>
      </c>
    </row>
    <row r="146" spans="13:17">
      <c r="M146" s="87" t="s">
        <v>405</v>
      </c>
      <c r="P146" t="str">
        <f>CONCATENATE(ROW(P146)-2," - ",Components!B146)</f>
        <v xml:space="preserve">144 - </v>
      </c>
      <c r="Q146" t="str">
        <f>CONCATENATE(Measures!B146&amp;" - "&amp;Measures!D146)</f>
        <v xml:space="preserve"> - </v>
      </c>
    </row>
    <row r="147" spans="13:17">
      <c r="M147" s="87" t="s">
        <v>406</v>
      </c>
      <c r="P147" t="str">
        <f>CONCATENATE(ROW(P147)-2," - ",Components!B147)</f>
        <v xml:space="preserve">145 - </v>
      </c>
      <c r="Q147" t="str">
        <f>CONCATENATE(Measures!B147&amp;" - "&amp;Measures!D147)</f>
        <v xml:space="preserve"> - </v>
      </c>
    </row>
    <row r="148" spans="13:17">
      <c r="M148" s="87" t="s">
        <v>407</v>
      </c>
      <c r="P148" t="str">
        <f>CONCATENATE(ROW(P148)-2," - ",Components!B148)</f>
        <v xml:space="preserve">146 - </v>
      </c>
      <c r="Q148" t="str">
        <f>CONCATENATE(Measures!B148&amp;" - "&amp;Measures!D148)</f>
        <v xml:space="preserve"> - </v>
      </c>
    </row>
    <row r="149" spans="13:17">
      <c r="M149" s="87" t="s">
        <v>408</v>
      </c>
      <c r="P149" t="str">
        <f>CONCATENATE(ROW(P149)-2," - ",Components!B149)</f>
        <v xml:space="preserve">147 - </v>
      </c>
      <c r="Q149" t="str">
        <f>CONCATENATE(Measures!B149&amp;" - "&amp;Measures!D149)</f>
        <v xml:space="preserve"> - </v>
      </c>
    </row>
    <row r="150" spans="13:17">
      <c r="M150" s="87" t="s">
        <v>409</v>
      </c>
      <c r="P150" t="str">
        <f>CONCATENATE(ROW(P150)-2," - ",Components!B150)</f>
        <v xml:space="preserve">148 - </v>
      </c>
      <c r="Q150" t="str">
        <f>CONCATENATE(Measures!B150&amp;" - "&amp;Measures!D150)</f>
        <v xml:space="preserve"> - </v>
      </c>
    </row>
    <row r="151" spans="13:17">
      <c r="M151" s="87" t="s">
        <v>410</v>
      </c>
      <c r="P151" t="str">
        <f>CONCATENATE(ROW(P151)-2," - ",Components!B151)</f>
        <v xml:space="preserve">149 - </v>
      </c>
      <c r="Q151" t="str">
        <f>CONCATENATE(Measures!B151&amp;" - "&amp;Measures!D151)</f>
        <v xml:space="preserve"> - </v>
      </c>
    </row>
    <row r="152" spans="13:17">
      <c r="M152" s="87" t="s">
        <v>411</v>
      </c>
      <c r="P152" t="str">
        <f>CONCATENATE(ROW(P152)-2," - ",Components!B152)</f>
        <v xml:space="preserve">150 - </v>
      </c>
      <c r="Q152" t="str">
        <f>CONCATENATE(Measures!B152&amp;" - "&amp;Measures!D152)</f>
        <v xml:space="preserve"> - </v>
      </c>
    </row>
    <row r="153" spans="13:17">
      <c r="M153" s="87" t="s">
        <v>412</v>
      </c>
      <c r="P153" t="str">
        <f>CONCATENATE(ROW(P153)-2," - ",Components!B153)</f>
        <v xml:space="preserve">151 - </v>
      </c>
      <c r="Q153" t="str">
        <f>CONCATENATE(Measures!B153&amp;" - "&amp;Measures!D153)</f>
        <v xml:space="preserve"> - </v>
      </c>
    </row>
    <row r="154" spans="13:17">
      <c r="M154" s="87" t="s">
        <v>413</v>
      </c>
      <c r="P154" t="str">
        <f>CONCATENATE(ROW(P154)-2," - ",Components!B154)</f>
        <v xml:space="preserve">152 - </v>
      </c>
      <c r="Q154" t="str">
        <f>CONCATENATE(Measures!B154&amp;" - "&amp;Measures!D154)</f>
        <v xml:space="preserve"> - </v>
      </c>
    </row>
    <row r="155" spans="13:17">
      <c r="M155" s="87" t="s">
        <v>414</v>
      </c>
      <c r="P155" t="str">
        <f>CONCATENATE(ROW(P155)-2," - ",Components!B155)</f>
        <v xml:space="preserve">153 - </v>
      </c>
      <c r="Q155" t="str">
        <f>CONCATENATE(Measures!B155&amp;" - "&amp;Measures!D155)</f>
        <v xml:space="preserve"> - </v>
      </c>
    </row>
    <row r="156" spans="13:17">
      <c r="M156" s="87" t="s">
        <v>415</v>
      </c>
      <c r="P156" t="str">
        <f>CONCATENATE(ROW(P156)-2," - ",Components!B156)</f>
        <v xml:space="preserve">154 - </v>
      </c>
      <c r="Q156" t="str">
        <f>CONCATENATE(Measures!B156&amp;" - "&amp;Measures!D156)</f>
        <v xml:space="preserve"> - </v>
      </c>
    </row>
    <row r="157" spans="13:17">
      <c r="M157" s="87" t="s">
        <v>416</v>
      </c>
      <c r="P157" t="str">
        <f>CONCATENATE(ROW(P157)-2," - ",Components!B157)</f>
        <v xml:space="preserve">155 - </v>
      </c>
      <c r="Q157" t="str">
        <f>CONCATENATE(Measures!B157&amp;" - "&amp;Measures!D157)</f>
        <v xml:space="preserve"> - </v>
      </c>
    </row>
    <row r="158" spans="13:17">
      <c r="M158" s="87" t="s">
        <v>417</v>
      </c>
      <c r="P158" t="str">
        <f>CONCATENATE(ROW(P158)-2," - ",Components!B158)</f>
        <v xml:space="preserve">156 - </v>
      </c>
      <c r="Q158" t="str">
        <f>CONCATENATE(Measures!B158&amp;" - "&amp;Measures!D158)</f>
        <v xml:space="preserve"> - </v>
      </c>
    </row>
    <row r="159" spans="13:17">
      <c r="M159" s="87" t="s">
        <v>418</v>
      </c>
      <c r="P159" t="str">
        <f>CONCATENATE(ROW(P159)-2," - ",Components!B159)</f>
        <v xml:space="preserve">157 - </v>
      </c>
      <c r="Q159" t="str">
        <f>CONCATENATE(Measures!B159&amp;" - "&amp;Measures!D159)</f>
        <v xml:space="preserve"> - </v>
      </c>
    </row>
    <row r="160" spans="13:17">
      <c r="M160" s="87" t="s">
        <v>419</v>
      </c>
      <c r="P160" t="str">
        <f>CONCATENATE(ROW(P160)-2," - ",Components!B160)</f>
        <v xml:space="preserve">158 - </v>
      </c>
      <c r="Q160" t="str">
        <f>CONCATENATE(Measures!B160&amp;" - "&amp;Measures!D160)</f>
        <v xml:space="preserve"> - </v>
      </c>
    </row>
    <row r="161" spans="13:17">
      <c r="M161" s="87" t="s">
        <v>420</v>
      </c>
      <c r="P161" t="str">
        <f>CONCATENATE(ROW(P161)-2," - ",Components!B161)</f>
        <v xml:space="preserve">159 - </v>
      </c>
      <c r="Q161" t="str">
        <f>CONCATENATE(Measures!B161&amp;" - "&amp;Measures!D161)</f>
        <v xml:space="preserve"> - </v>
      </c>
    </row>
    <row r="162" spans="13:17">
      <c r="M162" s="87" t="s">
        <v>421</v>
      </c>
      <c r="P162" t="str">
        <f>CONCATENATE(ROW(P162)-2," - ",Components!B162)</f>
        <v xml:space="preserve">160 - </v>
      </c>
      <c r="Q162" t="str">
        <f>CONCATENATE(Measures!B162&amp;" - "&amp;Measures!D162)</f>
        <v xml:space="preserve"> - </v>
      </c>
    </row>
    <row r="163" spans="13:17">
      <c r="M163" s="87" t="s">
        <v>422</v>
      </c>
      <c r="P163" t="str">
        <f>CONCATENATE(ROW(P163)-2," - ",Components!B163)</f>
        <v xml:space="preserve">161 - </v>
      </c>
      <c r="Q163" t="str">
        <f>CONCATENATE(Measures!B163&amp;" - "&amp;Measures!D163)</f>
        <v xml:space="preserve"> - </v>
      </c>
    </row>
    <row r="164" spans="13:17">
      <c r="M164" s="87" t="s">
        <v>423</v>
      </c>
      <c r="P164" t="str">
        <f>CONCATENATE(ROW(P164)-2," - ",Components!B164)</f>
        <v xml:space="preserve">162 - </v>
      </c>
      <c r="Q164" t="str">
        <f>CONCATENATE(Measures!B164&amp;" - "&amp;Measures!D164)</f>
        <v xml:space="preserve"> - </v>
      </c>
    </row>
    <row r="165" spans="13:17">
      <c r="M165" s="87" t="s">
        <v>424</v>
      </c>
      <c r="P165" t="str">
        <f>CONCATENATE(ROW(P165)-2," - ",Components!B165)</f>
        <v xml:space="preserve">163 - </v>
      </c>
      <c r="Q165" t="str">
        <f>CONCATENATE(Measures!B165&amp;" - "&amp;Measures!D165)</f>
        <v xml:space="preserve"> - </v>
      </c>
    </row>
    <row r="166" spans="13:17">
      <c r="M166" s="87" t="s">
        <v>425</v>
      </c>
      <c r="P166" t="str">
        <f>CONCATENATE(ROW(P166)-2," - ",Components!B166)</f>
        <v xml:space="preserve">164 - </v>
      </c>
      <c r="Q166" t="str">
        <f>CONCATENATE(Measures!B166&amp;" - "&amp;Measures!D166)</f>
        <v xml:space="preserve"> - </v>
      </c>
    </row>
    <row r="167" spans="13:17">
      <c r="M167" s="87" t="s">
        <v>426</v>
      </c>
      <c r="P167" t="str">
        <f>CONCATENATE(ROW(P167)-2," - ",Components!B167)</f>
        <v xml:space="preserve">165 - </v>
      </c>
      <c r="Q167" t="str">
        <f>CONCATENATE(Measures!B167&amp;" - "&amp;Measures!D167)</f>
        <v xml:space="preserve"> - </v>
      </c>
    </row>
    <row r="168" spans="13:17">
      <c r="M168" s="87" t="s">
        <v>427</v>
      </c>
      <c r="P168" t="str">
        <f>CONCATENATE(ROW(P168)-2," - ",Components!B168)</f>
        <v xml:space="preserve">166 - </v>
      </c>
      <c r="Q168" t="str">
        <f>CONCATENATE(Measures!B168&amp;" - "&amp;Measures!D168)</f>
        <v xml:space="preserve"> - </v>
      </c>
    </row>
    <row r="169" spans="13:17">
      <c r="M169" s="87" t="s">
        <v>428</v>
      </c>
      <c r="P169" t="str">
        <f>CONCATENATE(ROW(P169)-2," - ",Components!B169)</f>
        <v xml:space="preserve">167 - </v>
      </c>
      <c r="Q169" t="str">
        <f>CONCATENATE(Measures!B169&amp;" - "&amp;Measures!D169)</f>
        <v xml:space="preserve"> - </v>
      </c>
    </row>
    <row r="170" spans="13:17">
      <c r="M170" s="87" t="s">
        <v>429</v>
      </c>
      <c r="P170" t="str">
        <f>CONCATENATE(ROW(P170)-2," - ",Components!B170)</f>
        <v xml:space="preserve">168 - </v>
      </c>
      <c r="Q170" t="str">
        <f>CONCATENATE(Measures!B170&amp;" - "&amp;Measures!D170)</f>
        <v xml:space="preserve"> - </v>
      </c>
    </row>
    <row r="171" spans="13:17">
      <c r="M171" s="87" t="s">
        <v>430</v>
      </c>
      <c r="P171" t="str">
        <f>CONCATENATE(ROW(P171)-2," - ",Components!B171)</f>
        <v xml:space="preserve">169 - </v>
      </c>
      <c r="Q171" t="str">
        <f>CONCATENATE(Measures!B171&amp;" - "&amp;Measures!D171)</f>
        <v xml:space="preserve"> - </v>
      </c>
    </row>
    <row r="172" spans="13:17">
      <c r="M172" s="87" t="s">
        <v>431</v>
      </c>
      <c r="P172" t="str">
        <f>CONCATENATE(ROW(P172)-2," - ",Components!B172)</f>
        <v xml:space="preserve">170 - </v>
      </c>
      <c r="Q172" t="str">
        <f>CONCATENATE(Measures!B172&amp;" - "&amp;Measures!D172)</f>
        <v xml:space="preserve"> - </v>
      </c>
    </row>
    <row r="173" spans="13:17">
      <c r="M173" s="87" t="s">
        <v>432</v>
      </c>
      <c r="P173" t="str">
        <f>CONCATENATE(ROW(P173)-2," - ",Components!B173)</f>
        <v xml:space="preserve">171 - </v>
      </c>
      <c r="Q173" t="str">
        <f>CONCATENATE(Measures!B173&amp;" - "&amp;Measures!D173)</f>
        <v xml:space="preserve"> - </v>
      </c>
    </row>
    <row r="174" spans="13:17">
      <c r="M174" s="87" t="s">
        <v>433</v>
      </c>
      <c r="P174" t="str">
        <f>CONCATENATE(ROW(P174)-2," - ",Components!B174)</f>
        <v xml:space="preserve">172 - </v>
      </c>
      <c r="Q174" t="str">
        <f>CONCATENATE(Measures!B174&amp;" - "&amp;Measures!D174)</f>
        <v xml:space="preserve"> - </v>
      </c>
    </row>
    <row r="175" spans="13:17">
      <c r="M175" s="87" t="s">
        <v>434</v>
      </c>
      <c r="P175" t="str">
        <f>CONCATENATE(ROW(P175)-2," - ",Components!B175)</f>
        <v xml:space="preserve">173 - </v>
      </c>
      <c r="Q175" t="str">
        <f>CONCATENATE(Measures!B175&amp;" - "&amp;Measures!D175)</f>
        <v xml:space="preserve"> - </v>
      </c>
    </row>
    <row r="176" spans="13:17">
      <c r="M176" s="87" t="s">
        <v>435</v>
      </c>
      <c r="P176" t="str">
        <f>CONCATENATE(ROW(P176)-2," - ",Components!B176)</f>
        <v xml:space="preserve">174 - </v>
      </c>
      <c r="Q176" t="str">
        <f>CONCATENATE(Measures!B176&amp;" - "&amp;Measures!D176)</f>
        <v xml:space="preserve"> - </v>
      </c>
    </row>
    <row r="177" spans="13:17">
      <c r="M177" s="87" t="s">
        <v>436</v>
      </c>
      <c r="P177" t="str">
        <f>CONCATENATE(ROW(P177)-2," - ",Components!B177)</f>
        <v xml:space="preserve">175 - </v>
      </c>
      <c r="Q177" t="str">
        <f>CONCATENATE(Measures!B177&amp;" - "&amp;Measures!D177)</f>
        <v xml:space="preserve"> - </v>
      </c>
    </row>
    <row r="178" spans="13:17">
      <c r="M178" s="87" t="s">
        <v>437</v>
      </c>
      <c r="P178" t="str">
        <f>CONCATENATE(ROW(P178)-2," - ",Components!B178)</f>
        <v xml:space="preserve">176 - </v>
      </c>
      <c r="Q178" t="str">
        <f>CONCATENATE(Measures!B178&amp;" - "&amp;Measures!D178)</f>
        <v xml:space="preserve"> - </v>
      </c>
    </row>
    <row r="179" spans="13:17">
      <c r="M179" s="87" t="s">
        <v>438</v>
      </c>
      <c r="P179" t="str">
        <f>CONCATENATE(ROW(P179)-2," - ",Components!B179)</f>
        <v xml:space="preserve">177 - </v>
      </c>
      <c r="Q179" t="str">
        <f>CONCATENATE(Measures!B179&amp;" - "&amp;Measures!D179)</f>
        <v xml:space="preserve"> - </v>
      </c>
    </row>
    <row r="180" spans="13:17">
      <c r="M180" s="87" t="s">
        <v>439</v>
      </c>
      <c r="P180" t="str">
        <f>CONCATENATE(ROW(P180)-2," - ",Components!B180)</f>
        <v xml:space="preserve">178 - </v>
      </c>
      <c r="Q180" t="str">
        <f>CONCATENATE(Measures!B180&amp;" - "&amp;Measures!D180)</f>
        <v xml:space="preserve"> - </v>
      </c>
    </row>
    <row r="181" spans="13:17">
      <c r="M181" s="87" t="s">
        <v>440</v>
      </c>
      <c r="P181" t="str">
        <f>CONCATENATE(ROW(P181)-2," - ",Components!B181)</f>
        <v xml:space="preserve">179 - </v>
      </c>
      <c r="Q181" t="str">
        <f>CONCATENATE(Measures!B181&amp;" - "&amp;Measures!D181)</f>
        <v xml:space="preserve"> - </v>
      </c>
    </row>
    <row r="182" spans="13:17">
      <c r="P182" t="str">
        <f>CONCATENATE(ROW(P182)-2," - ",Components!B182)</f>
        <v xml:space="preserve">180 - </v>
      </c>
      <c r="Q182" t="str">
        <f>CONCATENATE(Measures!B182&amp;" - "&amp;Measures!D182)</f>
        <v xml:space="preserve"> - </v>
      </c>
    </row>
    <row r="183" spans="13:17">
      <c r="P183" t="str">
        <f>CONCATENATE(ROW(P183)-2," - ",Components!B183)</f>
        <v xml:space="preserve">181 - </v>
      </c>
      <c r="Q183" t="str">
        <f>CONCATENATE(Measures!B183&amp;" - "&amp;Measures!D183)</f>
        <v xml:space="preserve"> - </v>
      </c>
    </row>
    <row r="184" spans="13:17">
      <c r="P184" t="str">
        <f>CONCATENATE(ROW(P184)-2," - ",Components!B184)</f>
        <v xml:space="preserve">182 - </v>
      </c>
      <c r="Q184" t="str">
        <f>CONCATENATE(Measures!B184&amp;" - "&amp;Measures!D184)</f>
        <v xml:space="preserve"> - </v>
      </c>
    </row>
    <row r="185" spans="13:17">
      <c r="P185" t="str">
        <f>CONCATENATE(ROW(P185)-2," - ",Components!B185)</f>
        <v xml:space="preserve">183 - </v>
      </c>
      <c r="Q185" t="str">
        <f>CONCATENATE(Measures!B185&amp;" - "&amp;Measures!D185)</f>
        <v xml:space="preserve"> - </v>
      </c>
    </row>
    <row r="186" spans="13:17">
      <c r="P186" t="str">
        <f>CONCATENATE(ROW(P186)-2," - ",Components!B186)</f>
        <v xml:space="preserve">184 - </v>
      </c>
      <c r="Q186" t="str">
        <f>CONCATENATE(Measures!B186&amp;" - "&amp;Measures!D186)</f>
        <v xml:space="preserve"> - </v>
      </c>
    </row>
    <row r="187" spans="13:17">
      <c r="P187" t="str">
        <f>CONCATENATE(ROW(P187)-2," - ",Components!B187)</f>
        <v xml:space="preserve">185 - </v>
      </c>
      <c r="Q187" t="str">
        <f>CONCATENATE(Measures!B187&amp;" - "&amp;Measures!D187)</f>
        <v xml:space="preserve"> - </v>
      </c>
    </row>
    <row r="188" spans="13:17">
      <c r="P188" t="str">
        <f>CONCATENATE(ROW(P188)-2," - ",Components!B188)</f>
        <v xml:space="preserve">186 - </v>
      </c>
      <c r="Q188" t="str">
        <f>CONCATENATE(Measures!B188&amp;" - "&amp;Measures!D188)</f>
        <v xml:space="preserve"> - </v>
      </c>
    </row>
    <row r="189" spans="13:17">
      <c r="P189" t="str">
        <f>CONCATENATE(ROW(P189)-2," - ",Components!B189)</f>
        <v xml:space="preserve">187 - </v>
      </c>
      <c r="Q189" t="str">
        <f>CONCATENATE(Measures!B189&amp;" - "&amp;Measures!D189)</f>
        <v xml:space="preserve"> - </v>
      </c>
    </row>
    <row r="190" spans="13:17">
      <c r="P190" t="str">
        <f>CONCATENATE(ROW(P190)-2," - ",Components!B190)</f>
        <v xml:space="preserve">188 - </v>
      </c>
      <c r="Q190" t="str">
        <f>CONCATENATE(Measures!B190&amp;" - "&amp;Measures!D190)</f>
        <v xml:space="preserve"> - </v>
      </c>
    </row>
    <row r="191" spans="13:17">
      <c r="P191" t="str">
        <f>CONCATENATE(ROW(P191)-2," - ",Components!B191)</f>
        <v xml:space="preserve">189 - </v>
      </c>
      <c r="Q191" t="str">
        <f>CONCATENATE(Measures!B191&amp;" - "&amp;Measures!D191)</f>
        <v xml:space="preserve"> - </v>
      </c>
    </row>
    <row r="192" spans="13:17">
      <c r="P192" t="str">
        <f>CONCATENATE(ROW(P192)-2," - ",Components!B192)</f>
        <v xml:space="preserve">190 - </v>
      </c>
      <c r="Q192" t="str">
        <f>CONCATENATE(Measures!B192&amp;" - "&amp;Measures!D192)</f>
        <v xml:space="preserve"> - </v>
      </c>
    </row>
    <row r="193" spans="16:17">
      <c r="P193" t="str">
        <f>CONCATENATE(ROW(P193)-2," - ",Components!B193)</f>
        <v xml:space="preserve">191 - </v>
      </c>
      <c r="Q193" t="str">
        <f>CONCATENATE(Measures!B193&amp;" - "&amp;Measures!D193)</f>
        <v xml:space="preserve"> - </v>
      </c>
    </row>
    <row r="194" spans="16:17">
      <c r="P194" t="str">
        <f>CONCATENATE(ROW(P194)-2," - ",Components!B194)</f>
        <v xml:space="preserve">192 - </v>
      </c>
      <c r="Q194" t="str">
        <f>CONCATENATE(Measures!B194&amp;" - "&amp;Measures!D194)</f>
        <v xml:space="preserve"> - </v>
      </c>
    </row>
    <row r="195" spans="16:17">
      <c r="P195" t="str">
        <f>CONCATENATE(ROW(P195)-2," - ",Components!B195)</f>
        <v xml:space="preserve">193 - </v>
      </c>
      <c r="Q195" t="str">
        <f>CONCATENATE(Measures!B195&amp;" - "&amp;Measures!D195)</f>
        <v xml:space="preserve"> - </v>
      </c>
    </row>
    <row r="196" spans="16:17">
      <c r="P196" t="str">
        <f>CONCATENATE(ROW(P196)-2," - ",Components!B196)</f>
        <v xml:space="preserve">194 - </v>
      </c>
      <c r="Q196" t="str">
        <f>CONCATENATE(Measures!B196&amp;" - "&amp;Measures!D196)</f>
        <v xml:space="preserve"> - </v>
      </c>
    </row>
    <row r="197" spans="16:17">
      <c r="P197" t="str">
        <f>CONCATENATE(ROW(P197)-2," - ",Components!B197)</f>
        <v xml:space="preserve">195 - </v>
      </c>
      <c r="Q197" t="str">
        <f>CONCATENATE(Measures!B197&amp;" - "&amp;Measures!D197)</f>
        <v xml:space="preserve"> - </v>
      </c>
    </row>
    <row r="198" spans="16:17">
      <c r="P198" t="str">
        <f>CONCATENATE(ROW(P198)-2," - ",Components!B198)</f>
        <v xml:space="preserve">196 - </v>
      </c>
      <c r="Q198" t="str">
        <f>CONCATENATE(Measures!B198&amp;" - "&amp;Measures!D198)</f>
        <v xml:space="preserve"> - </v>
      </c>
    </row>
    <row r="199" spans="16:17">
      <c r="P199" t="str">
        <f>CONCATENATE(ROW(P199)-2," - ",Components!B199)</f>
        <v xml:space="preserve">197 - </v>
      </c>
      <c r="Q199" t="str">
        <f>CONCATENATE(Measures!B199&amp;" - "&amp;Measures!D199)</f>
        <v xml:space="preserve"> - </v>
      </c>
    </row>
    <row r="200" spans="16:17">
      <c r="P200" t="str">
        <f>CONCATENATE(ROW(P200)-2," - ",Components!B200)</f>
        <v xml:space="preserve">198 - </v>
      </c>
      <c r="Q200" t="str">
        <f>CONCATENATE(Measures!B200&amp;" - "&amp;Measures!D200)</f>
        <v xml:space="preserve"> - </v>
      </c>
    </row>
    <row r="201" spans="16:17">
      <c r="P201" t="str">
        <f>CONCATENATE(ROW(P201)-2," - ",Components!B201)</f>
        <v xml:space="preserve">199 - </v>
      </c>
      <c r="Q201" t="str">
        <f>CONCATENATE(Measures!B201&amp;" - "&amp;Measures!D201)</f>
        <v xml:space="preserve"> - </v>
      </c>
    </row>
    <row r="202" spans="16:17">
      <c r="P202" t="str">
        <f>CONCATENATE(ROW(P202)-2," - ",Components!B202)</f>
        <v xml:space="preserve">200 - </v>
      </c>
      <c r="Q202" t="str">
        <f>CONCATENATE(Measures!B202&amp;" - "&amp;Measures!D202)</f>
        <v xml:space="preserve"> - </v>
      </c>
    </row>
    <row r="203" spans="16:17">
      <c r="P203" t="str">
        <f>CONCATENATE(ROW(P203)-2," - ",Components!B203)</f>
        <v xml:space="preserve">201 - </v>
      </c>
      <c r="Q203" t="str">
        <f>CONCATENATE(Measures!B203&amp;" - "&amp;Measures!D203)</f>
        <v xml:space="preserve"> - </v>
      </c>
    </row>
    <row r="204" spans="16:17">
      <c r="P204" t="str">
        <f>CONCATENATE(ROW(P204)-2," - ",Components!B204)</f>
        <v xml:space="preserve">202 - </v>
      </c>
      <c r="Q204" t="str">
        <f>CONCATENATE(Measures!B204&amp;" - "&amp;Measures!D204)</f>
        <v xml:space="preserve"> - </v>
      </c>
    </row>
    <row r="205" spans="16:17">
      <c r="P205" t="str">
        <f>CONCATENATE(ROW(P205)-2," - ",Components!B205)</f>
        <v xml:space="preserve">203 - </v>
      </c>
      <c r="Q205" t="str">
        <f>CONCATENATE(Measures!B205&amp;" - "&amp;Measures!D205)</f>
        <v xml:space="preserve"> - </v>
      </c>
    </row>
    <row r="206" spans="16:17">
      <c r="P206" t="str">
        <f>CONCATENATE(ROW(P206)-2," - ",Components!B206)</f>
        <v xml:space="preserve">204 - </v>
      </c>
      <c r="Q206" t="str">
        <f>CONCATENATE(Measures!B206&amp;" - "&amp;Measures!D206)</f>
        <v xml:space="preserve"> - </v>
      </c>
    </row>
    <row r="207" spans="16:17">
      <c r="P207" t="str">
        <f>CONCATENATE(ROW(P207)-2," - ",Components!B207)</f>
        <v xml:space="preserve">205 - </v>
      </c>
      <c r="Q207" t="str">
        <f>CONCATENATE(Measures!B207&amp;" - "&amp;Measures!D207)</f>
        <v xml:space="preserve"> - </v>
      </c>
    </row>
    <row r="208" spans="16:17">
      <c r="P208" t="str">
        <f>CONCATENATE(ROW(P208)-2," - ",Components!B208)</f>
        <v xml:space="preserve">206 - </v>
      </c>
      <c r="Q208" t="str">
        <f>CONCATENATE(Measures!B208&amp;" - "&amp;Measures!D208)</f>
        <v xml:space="preserve"> - </v>
      </c>
    </row>
    <row r="209" spans="16:17">
      <c r="P209" t="str">
        <f>CONCATENATE(ROW(P209)-2," - ",Components!B209)</f>
        <v xml:space="preserve">207 - </v>
      </c>
      <c r="Q209" t="str">
        <f>CONCATENATE(Measures!B209&amp;" - "&amp;Measures!D209)</f>
        <v xml:space="preserve"> - </v>
      </c>
    </row>
    <row r="210" spans="16:17">
      <c r="P210" t="str">
        <f>CONCATENATE(ROW(P210)-2," - ",Components!B210)</f>
        <v xml:space="preserve">208 - </v>
      </c>
      <c r="Q210" t="str">
        <f>CONCATENATE(Measures!B210&amp;" - "&amp;Measures!D210)</f>
        <v xml:space="preserve"> - </v>
      </c>
    </row>
    <row r="211" spans="16:17">
      <c r="P211" t="str">
        <f>CONCATENATE(ROW(P211)-2," - ",Components!B211)</f>
        <v xml:space="preserve">209 - </v>
      </c>
      <c r="Q211" t="str">
        <f>CONCATENATE(Measures!B211&amp;" - "&amp;Measures!D211)</f>
        <v xml:space="preserve"> - </v>
      </c>
    </row>
    <row r="212" spans="16:17">
      <c r="P212" t="str">
        <f>CONCATENATE(ROW(P212)-2," - ",Components!B212)</f>
        <v xml:space="preserve">210 - </v>
      </c>
      <c r="Q212" t="str">
        <f>CONCATENATE(Measures!B212&amp;" - "&amp;Measures!D212)</f>
        <v xml:space="preserve"> - </v>
      </c>
    </row>
    <row r="213" spans="16:17">
      <c r="P213" t="str">
        <f>CONCATENATE(ROW(P213)-2," - ",Components!B213)</f>
        <v xml:space="preserve">211 - </v>
      </c>
      <c r="Q213" t="str">
        <f>CONCATENATE(Measures!B213&amp;" - "&amp;Measures!D213)</f>
        <v xml:space="preserve"> - </v>
      </c>
    </row>
    <row r="214" spans="16:17">
      <c r="P214" t="str">
        <f>CONCATENATE(ROW(P214)-2," - ",Components!B214)</f>
        <v xml:space="preserve">212 - </v>
      </c>
      <c r="Q214" t="str">
        <f>CONCATENATE(Measures!B214&amp;" - "&amp;Measures!D214)</f>
        <v xml:space="preserve"> - </v>
      </c>
    </row>
    <row r="215" spans="16:17">
      <c r="P215" t="str">
        <f>CONCATENATE(ROW(P215)-2," - ",Components!B215)</f>
        <v xml:space="preserve">213 - </v>
      </c>
      <c r="Q215" t="str">
        <f>CONCATENATE(Measures!B215&amp;" - "&amp;Measures!D215)</f>
        <v xml:space="preserve"> - </v>
      </c>
    </row>
    <row r="216" spans="16:17">
      <c r="P216" t="str">
        <f>CONCATENATE(ROW(P216)-2," - ",Components!B216)</f>
        <v xml:space="preserve">214 - </v>
      </c>
      <c r="Q216" t="str">
        <f>CONCATENATE(Measures!B216&amp;" - "&amp;Measures!D216)</f>
        <v xml:space="preserve"> - </v>
      </c>
    </row>
    <row r="217" spans="16:17">
      <c r="P217" t="str">
        <f>CONCATENATE(ROW(P217)-2," - ",Components!B217)</f>
        <v xml:space="preserve">215 - </v>
      </c>
      <c r="Q217" t="str">
        <f>CONCATENATE(Measures!B217&amp;" - "&amp;Measures!D217)</f>
        <v xml:space="preserve"> - </v>
      </c>
    </row>
    <row r="218" spans="16:17">
      <c r="P218" t="str">
        <f>CONCATENATE(ROW(P218)-2," - ",Components!B218)</f>
        <v xml:space="preserve">216 - </v>
      </c>
      <c r="Q218" t="str">
        <f>CONCATENATE(Measures!B218&amp;" - "&amp;Measures!D218)</f>
        <v xml:space="preserve"> - </v>
      </c>
    </row>
    <row r="219" spans="16:17">
      <c r="P219" t="str">
        <f>CONCATENATE(ROW(P219)-2," - ",Components!B219)</f>
        <v xml:space="preserve">217 - </v>
      </c>
      <c r="Q219" t="str">
        <f>CONCATENATE(Measures!B219&amp;" - "&amp;Measures!D219)</f>
        <v xml:space="preserve"> - </v>
      </c>
    </row>
    <row r="220" spans="16:17">
      <c r="P220" t="str">
        <f>CONCATENATE(ROW(P220)-2," - ",Components!B220)</f>
        <v xml:space="preserve">218 - </v>
      </c>
      <c r="Q220" t="str">
        <f>CONCATENATE(Measures!B220&amp;" - "&amp;Measures!D220)</f>
        <v xml:space="preserve"> - </v>
      </c>
    </row>
    <row r="221" spans="16:17">
      <c r="P221" t="str">
        <f>CONCATENATE(ROW(P221)-2," - ",Components!B221)</f>
        <v xml:space="preserve">219 - </v>
      </c>
      <c r="Q221" t="str">
        <f>CONCATENATE(Measures!B221&amp;" - "&amp;Measures!D221)</f>
        <v xml:space="preserve"> - </v>
      </c>
    </row>
    <row r="222" spans="16:17">
      <c r="P222" t="str">
        <f>CONCATENATE(ROW(P222)-2," - ",Components!B222)</f>
        <v xml:space="preserve">220 - </v>
      </c>
      <c r="Q222" t="str">
        <f>CONCATENATE(Measures!B222&amp;" - "&amp;Measures!D222)</f>
        <v xml:space="preserve"> - </v>
      </c>
    </row>
    <row r="223" spans="16:17">
      <c r="P223" t="str">
        <f>CONCATENATE(ROW(P223)-2," - ",Components!B223)</f>
        <v xml:space="preserve">221 - </v>
      </c>
      <c r="Q223" t="str">
        <f>CONCATENATE(Measures!B223&amp;" - "&amp;Measures!D223)</f>
        <v xml:space="preserve"> - </v>
      </c>
    </row>
    <row r="224" spans="16:17">
      <c r="P224" t="str">
        <f>CONCATENATE(ROW(P224)-2," - ",Components!B224)</f>
        <v xml:space="preserve">222 - </v>
      </c>
      <c r="Q224" t="str">
        <f>CONCATENATE(Measures!B224&amp;" - "&amp;Measures!D224)</f>
        <v xml:space="preserve"> - </v>
      </c>
    </row>
    <row r="225" spans="16:17">
      <c r="P225" t="str">
        <f>CONCATENATE(ROW(P225)-2," - ",Components!B225)</f>
        <v xml:space="preserve">223 - </v>
      </c>
      <c r="Q225" t="str">
        <f>CONCATENATE(Measures!B225&amp;" - "&amp;Measures!D225)</f>
        <v xml:space="preserve"> - </v>
      </c>
    </row>
    <row r="226" spans="16:17">
      <c r="P226" t="str">
        <f>CONCATENATE(ROW(P226)-2," - ",Components!B226)</f>
        <v xml:space="preserve">224 - </v>
      </c>
      <c r="Q226" t="str">
        <f>CONCATENATE(Measures!B226&amp;" - "&amp;Measures!D226)</f>
        <v xml:space="preserve"> - </v>
      </c>
    </row>
    <row r="227" spans="16:17">
      <c r="P227" t="str">
        <f>CONCATENATE(ROW(P227)-2," - ",Components!B227)</f>
        <v xml:space="preserve">225 - </v>
      </c>
      <c r="Q227" t="str">
        <f>CONCATENATE(Measures!B227&amp;" - "&amp;Measures!D227)</f>
        <v xml:space="preserve"> - </v>
      </c>
    </row>
    <row r="228" spans="16:17">
      <c r="P228" t="str">
        <f>CONCATENATE(ROW(P228)-2," - ",Components!B228)</f>
        <v xml:space="preserve">226 - </v>
      </c>
      <c r="Q228" t="str">
        <f>CONCATENATE(Measures!B228&amp;" - "&amp;Measures!D228)</f>
        <v xml:space="preserve"> - </v>
      </c>
    </row>
    <row r="229" spans="16:17">
      <c r="P229" t="str">
        <f>CONCATENATE(ROW(P229)-2," - ",Components!B229)</f>
        <v xml:space="preserve">227 - </v>
      </c>
      <c r="Q229" t="str">
        <f>CONCATENATE(Measures!B229&amp;" - "&amp;Measures!D229)</f>
        <v xml:space="preserve"> - </v>
      </c>
    </row>
    <row r="230" spans="16:17">
      <c r="P230" t="str">
        <f>CONCATENATE(ROW(P230)-2," - ",Components!B230)</f>
        <v xml:space="preserve">228 - </v>
      </c>
      <c r="Q230" t="str">
        <f>CONCATENATE(Measures!B230&amp;" - "&amp;Measures!D230)</f>
        <v xml:space="preserve"> - </v>
      </c>
    </row>
    <row r="231" spans="16:17">
      <c r="P231" t="str">
        <f>CONCATENATE(ROW(P231)-2," - ",Components!B231)</f>
        <v xml:space="preserve">229 - </v>
      </c>
      <c r="Q231" t="str">
        <f>CONCATENATE(Measures!B231&amp;" - "&amp;Measures!D231)</f>
        <v xml:space="preserve"> - </v>
      </c>
    </row>
    <row r="232" spans="16:17">
      <c r="P232" t="str">
        <f>CONCATENATE(ROW(P232)-2," - ",Components!B232)</f>
        <v xml:space="preserve">230 - </v>
      </c>
      <c r="Q232" t="str">
        <f>CONCATENATE(Measures!B232&amp;" - "&amp;Measures!D232)</f>
        <v xml:space="preserve"> - </v>
      </c>
    </row>
    <row r="233" spans="16:17">
      <c r="P233" t="str">
        <f>CONCATENATE(ROW(P233)-2," - ",Components!B233)</f>
        <v xml:space="preserve">231 - </v>
      </c>
      <c r="Q233" t="str">
        <f>CONCATENATE(Measures!B233&amp;" - "&amp;Measures!D233)</f>
        <v xml:space="preserve"> - </v>
      </c>
    </row>
    <row r="234" spans="16:17">
      <c r="P234" t="str">
        <f>CONCATENATE(ROW(P234)-2," - ",Components!B234)</f>
        <v xml:space="preserve">232 - </v>
      </c>
      <c r="Q234" t="str">
        <f>CONCATENATE(Measures!B234&amp;" - "&amp;Measures!D234)</f>
        <v xml:space="preserve"> - </v>
      </c>
    </row>
    <row r="235" spans="16:17">
      <c r="P235" t="str">
        <f>CONCATENATE(ROW(P235)-2," - ",Components!B235)</f>
        <v xml:space="preserve">233 - </v>
      </c>
      <c r="Q235" t="str">
        <f>CONCATENATE(Measures!B235&amp;" - "&amp;Measures!D235)</f>
        <v xml:space="preserve"> - </v>
      </c>
    </row>
    <row r="236" spans="16:17">
      <c r="P236" t="str">
        <f>CONCATENATE(ROW(P236)-2," - ",Components!B236)</f>
        <v xml:space="preserve">234 - </v>
      </c>
      <c r="Q236" t="str">
        <f>CONCATENATE(Measures!B236&amp;" - "&amp;Measures!D236)</f>
        <v xml:space="preserve"> - </v>
      </c>
    </row>
    <row r="237" spans="16:17">
      <c r="P237" t="str">
        <f>CONCATENATE(ROW(P237)-2," - ",Components!B237)</f>
        <v xml:space="preserve">235 - </v>
      </c>
      <c r="Q237" t="str">
        <f>CONCATENATE(Measures!B237&amp;" - "&amp;Measures!D237)</f>
        <v xml:space="preserve"> - </v>
      </c>
    </row>
    <row r="238" spans="16:17">
      <c r="P238" t="str">
        <f>CONCATENATE(ROW(P238)-2," - ",Components!B238)</f>
        <v xml:space="preserve">236 - </v>
      </c>
      <c r="Q238" t="str">
        <f>CONCATENATE(Measures!B238&amp;" - "&amp;Measures!D238)</f>
        <v xml:space="preserve"> - </v>
      </c>
    </row>
    <row r="239" spans="16:17">
      <c r="P239" t="str">
        <f>CONCATENATE(ROW(P239)-2," - ",Components!B239)</f>
        <v xml:space="preserve">237 - </v>
      </c>
      <c r="Q239" t="str">
        <f>CONCATENATE(Measures!B239&amp;" - "&amp;Measures!D239)</f>
        <v xml:space="preserve"> - </v>
      </c>
    </row>
    <row r="240" spans="16:17">
      <c r="P240" t="str">
        <f>CONCATENATE(ROW(P240)-2," - ",Components!B240)</f>
        <v xml:space="preserve">238 - </v>
      </c>
      <c r="Q240" t="str">
        <f>CONCATENATE(Measures!B240&amp;" - "&amp;Measures!D240)</f>
        <v xml:space="preserve"> - </v>
      </c>
    </row>
    <row r="241" spans="16:17">
      <c r="P241" t="str">
        <f>CONCATENATE(ROW(P241)-2," - ",Components!B241)</f>
        <v xml:space="preserve">239 - </v>
      </c>
      <c r="Q241" t="str">
        <f>CONCATENATE(Measures!B241&amp;" - "&amp;Measures!D241)</f>
        <v xml:space="preserve"> - </v>
      </c>
    </row>
    <row r="242" spans="16:17">
      <c r="P242" t="str">
        <f>CONCATENATE(ROW(P242)-2," - ",Components!B242)</f>
        <v xml:space="preserve">240 - </v>
      </c>
      <c r="Q242" t="str">
        <f>CONCATENATE(Measures!B242&amp;" - "&amp;Measures!D242)</f>
        <v xml:space="preserve"> - </v>
      </c>
    </row>
    <row r="243" spans="16:17">
      <c r="P243" t="str">
        <f>CONCATENATE(ROW(P243)-2," - ",Components!B243)</f>
        <v xml:space="preserve">241 - </v>
      </c>
      <c r="Q243" t="str">
        <f>CONCATENATE(Measures!B243&amp;" - "&amp;Measures!D243)</f>
        <v xml:space="preserve"> - </v>
      </c>
    </row>
    <row r="244" spans="16:17">
      <c r="P244" t="str">
        <f>CONCATENATE(ROW(P244)-2," - ",Components!B244)</f>
        <v xml:space="preserve">242 - </v>
      </c>
      <c r="Q244" t="str">
        <f>CONCATENATE(Measures!B244&amp;" - "&amp;Measures!D244)</f>
        <v xml:space="preserve"> - </v>
      </c>
    </row>
    <row r="245" spans="16:17">
      <c r="P245" t="str">
        <f>CONCATENATE(ROW(P245)-2," - ",Components!B245)</f>
        <v xml:space="preserve">243 - </v>
      </c>
      <c r="Q245" t="str">
        <f>CONCATENATE(Measures!B245&amp;" - "&amp;Measures!D245)</f>
        <v xml:space="preserve"> - </v>
      </c>
    </row>
    <row r="246" spans="16:17">
      <c r="P246" t="str">
        <f>CONCATENATE(ROW(P246)-2," - ",Components!B246)</f>
        <v xml:space="preserve">244 - </v>
      </c>
      <c r="Q246" t="str">
        <f>CONCATENATE(Measures!B246&amp;" - "&amp;Measures!D246)</f>
        <v xml:space="preserve"> - </v>
      </c>
    </row>
    <row r="247" spans="16:17">
      <c r="P247" t="str">
        <f>CONCATENATE(ROW(P247)-2," - ",Components!B247)</f>
        <v xml:space="preserve">245 - </v>
      </c>
      <c r="Q247" t="str">
        <f>CONCATENATE(Measures!B247&amp;" - "&amp;Measures!D247)</f>
        <v xml:space="preserve"> - </v>
      </c>
    </row>
    <row r="248" spans="16:17">
      <c r="P248" t="str">
        <f>CONCATENATE(ROW(P248)-2," - ",Components!B248)</f>
        <v xml:space="preserve">246 - </v>
      </c>
      <c r="Q248" t="str">
        <f>CONCATENATE(Measures!B248&amp;" - "&amp;Measures!D248)</f>
        <v xml:space="preserve"> - </v>
      </c>
    </row>
    <row r="249" spans="16:17">
      <c r="P249" t="str">
        <f>CONCATENATE(ROW(P249)-2," - ",Components!B249)</f>
        <v xml:space="preserve">247 - </v>
      </c>
      <c r="Q249" t="str">
        <f>CONCATENATE(Measures!B249&amp;" - "&amp;Measures!D249)</f>
        <v xml:space="preserve"> - </v>
      </c>
    </row>
    <row r="250" spans="16:17">
      <c r="P250" t="str">
        <f>CONCATENATE(ROW(P250)-2," - ",Components!B250)</f>
        <v xml:space="preserve">248 - </v>
      </c>
      <c r="Q250" t="str">
        <f>CONCATENATE(Measures!B250&amp;" - "&amp;Measures!D250)</f>
        <v xml:space="preserve"> - </v>
      </c>
    </row>
    <row r="251" spans="16:17">
      <c r="P251" t="str">
        <f>CONCATENATE(ROW(P251)-2," - ",Components!B251)</f>
        <v xml:space="preserve">249 - </v>
      </c>
      <c r="Q251" t="str">
        <f>CONCATENATE(Measures!B251&amp;" - "&amp;Measures!D251)</f>
        <v xml:space="preserve"> - </v>
      </c>
    </row>
    <row r="252" spans="16:17">
      <c r="P252" t="str">
        <f>CONCATENATE(ROW(P252)-2," - ",Components!B252)</f>
        <v xml:space="preserve">250 - </v>
      </c>
      <c r="Q252" t="str">
        <f>CONCATENATE(Measures!B252&amp;" - "&amp;Measures!D252)</f>
        <v xml:space="preserve"> - </v>
      </c>
    </row>
    <row r="253" spans="16:17">
      <c r="P253" t="str">
        <f>CONCATENATE(ROW(P253)-2," - ",Components!B253)</f>
        <v xml:space="preserve">251 - </v>
      </c>
      <c r="Q253" t="str">
        <f>CONCATENATE(Measures!B253&amp;" - "&amp;Measures!D253)</f>
        <v xml:space="preserve"> - </v>
      </c>
    </row>
    <row r="254" spans="16:17">
      <c r="P254" t="str">
        <f>CONCATENATE(ROW(P254)-2," - ",Components!B254)</f>
        <v xml:space="preserve">252 - </v>
      </c>
      <c r="Q254" t="str">
        <f>CONCATENATE(Measures!B254&amp;" - "&amp;Measures!D254)</f>
        <v xml:space="preserve"> - </v>
      </c>
    </row>
    <row r="255" spans="16:17">
      <c r="P255" t="str">
        <f>CONCATENATE(ROW(P255)-2," - ",Components!B255)</f>
        <v xml:space="preserve">253 - </v>
      </c>
      <c r="Q255" t="str">
        <f>CONCATENATE(Measures!B255&amp;" - "&amp;Measures!D255)</f>
        <v xml:space="preserve"> - </v>
      </c>
    </row>
    <row r="256" spans="16:17">
      <c r="P256" t="str">
        <f>CONCATENATE(ROW(P256)-2," - ",Components!B256)</f>
        <v xml:space="preserve">254 - </v>
      </c>
      <c r="Q256" t="str">
        <f>CONCATENATE(Measures!B256&amp;" - "&amp;Measures!D256)</f>
        <v xml:space="preserve"> - </v>
      </c>
    </row>
    <row r="257" spans="16:17">
      <c r="P257" t="str">
        <f>CONCATENATE(ROW(P257)-2," - ",Components!B257)</f>
        <v xml:space="preserve">255 - </v>
      </c>
      <c r="Q257" t="str">
        <f>CONCATENATE(Measures!B257&amp;" - "&amp;Measures!D257)</f>
        <v xml:space="preserve"> - </v>
      </c>
    </row>
    <row r="258" spans="16:17">
      <c r="P258" t="str">
        <f>CONCATENATE(ROW(P258)-2," - ",Components!B258)</f>
        <v xml:space="preserve">256 - </v>
      </c>
      <c r="Q258" t="str">
        <f>CONCATENATE(Measures!B258&amp;" - "&amp;Measures!D258)</f>
        <v xml:space="preserve"> - </v>
      </c>
    </row>
    <row r="259" spans="16:17">
      <c r="P259" t="str">
        <f>CONCATENATE(ROW(P259)-2," - ",Components!B259)</f>
        <v xml:space="preserve">257 - </v>
      </c>
      <c r="Q259" t="str">
        <f>CONCATENATE(Measures!B259&amp;" - "&amp;Measures!D259)</f>
        <v xml:space="preserve"> - </v>
      </c>
    </row>
    <row r="260" spans="16:17">
      <c r="P260" t="str">
        <f>CONCATENATE(ROW(P260)-2," - ",Components!B260)</f>
        <v xml:space="preserve">258 - </v>
      </c>
      <c r="Q260" t="str">
        <f>CONCATENATE(Measures!B260&amp;" - "&amp;Measures!D260)</f>
        <v xml:space="preserve"> - </v>
      </c>
    </row>
    <row r="261" spans="16:17">
      <c r="P261" t="str">
        <f>CONCATENATE(ROW(P261)-2," - ",Components!B261)</f>
        <v xml:space="preserve">259 - </v>
      </c>
      <c r="Q261" t="str">
        <f>CONCATENATE(Measures!B261&amp;" - "&amp;Measures!D261)</f>
        <v xml:space="preserve"> - </v>
      </c>
    </row>
    <row r="262" spans="16:17">
      <c r="P262" t="str">
        <f>CONCATENATE(ROW(P262)-2," - ",Components!B262)</f>
        <v xml:space="preserve">260 - </v>
      </c>
      <c r="Q262" t="str">
        <f>CONCATENATE(Measures!B262&amp;" - "&amp;Measures!D262)</f>
        <v xml:space="preserve"> - </v>
      </c>
    </row>
    <row r="263" spans="16:17">
      <c r="P263" t="str">
        <f>CONCATENATE(ROW(P263)-2," - ",Components!B263)</f>
        <v xml:space="preserve">261 - </v>
      </c>
      <c r="Q263" t="str">
        <f>CONCATENATE(Measures!B263&amp;" - "&amp;Measures!D263)</f>
        <v xml:space="preserve"> - </v>
      </c>
    </row>
    <row r="264" spans="16:17">
      <c r="P264" t="str">
        <f>CONCATENATE(ROW(P264)-2," - ",Components!B264)</f>
        <v xml:space="preserve">262 - </v>
      </c>
      <c r="Q264" t="str">
        <f>CONCATENATE(Measures!B264&amp;" - "&amp;Measures!D264)</f>
        <v xml:space="preserve"> - </v>
      </c>
    </row>
    <row r="265" spans="16:17">
      <c r="P265" t="str">
        <f>CONCATENATE(ROW(P265)-2," - ",Components!B265)</f>
        <v xml:space="preserve">263 - </v>
      </c>
      <c r="Q265" t="str">
        <f>CONCATENATE(Measures!B265&amp;" - "&amp;Measures!D265)</f>
        <v xml:space="preserve"> - </v>
      </c>
    </row>
    <row r="266" spans="16:17">
      <c r="P266" t="str">
        <f>CONCATENATE(ROW(P266)-2," - ",Components!B266)</f>
        <v xml:space="preserve">264 - </v>
      </c>
      <c r="Q266" t="str">
        <f>CONCATENATE(Measures!B266&amp;" - "&amp;Measures!D266)</f>
        <v xml:space="preserve"> - </v>
      </c>
    </row>
    <row r="267" spans="16:17">
      <c r="P267" t="str">
        <f>CONCATENATE(ROW(P267)-2," - ",Components!B267)</f>
        <v xml:space="preserve">265 - </v>
      </c>
      <c r="Q267" t="str">
        <f>CONCATENATE(Measures!B267&amp;" - "&amp;Measures!D267)</f>
        <v xml:space="preserve"> - </v>
      </c>
    </row>
    <row r="268" spans="16:17">
      <c r="P268" t="str">
        <f>CONCATENATE(ROW(P268)-2," - ",Components!B268)</f>
        <v xml:space="preserve">266 - </v>
      </c>
      <c r="Q268" t="str">
        <f>CONCATENATE(Measures!B268&amp;" - "&amp;Measures!D268)</f>
        <v xml:space="preserve"> - </v>
      </c>
    </row>
    <row r="269" spans="16:17">
      <c r="P269" t="str">
        <f>CONCATENATE(ROW(P269)-2," - ",Components!B269)</f>
        <v xml:space="preserve">267 - </v>
      </c>
      <c r="Q269" t="str">
        <f>CONCATENATE(Measures!B269&amp;" - "&amp;Measures!D269)</f>
        <v xml:space="preserve"> - </v>
      </c>
    </row>
    <row r="270" spans="16:17">
      <c r="P270" t="str">
        <f>CONCATENATE(ROW(P270)-2," - ",Components!B270)</f>
        <v xml:space="preserve">268 - </v>
      </c>
      <c r="Q270" t="str">
        <f>CONCATENATE(Measures!B270&amp;" - "&amp;Measures!D270)</f>
        <v xml:space="preserve"> - </v>
      </c>
    </row>
    <row r="271" spans="16:17">
      <c r="P271" t="str">
        <f>CONCATENATE(ROW(P271)-2," - ",Components!B271)</f>
        <v xml:space="preserve">269 - </v>
      </c>
      <c r="Q271" t="str">
        <f>CONCATENATE(Measures!B271&amp;" - "&amp;Measures!D271)</f>
        <v xml:space="preserve"> - </v>
      </c>
    </row>
    <row r="272" spans="16:17">
      <c r="P272" t="str">
        <f>CONCATENATE(ROW(P272)-2," - ",Components!B272)</f>
        <v xml:space="preserve">270 - </v>
      </c>
      <c r="Q272" t="str">
        <f>CONCATENATE(Measures!B272&amp;" - "&amp;Measures!D272)</f>
        <v xml:space="preserve"> - </v>
      </c>
    </row>
    <row r="273" spans="16:17">
      <c r="P273" t="str">
        <f>CONCATENATE(ROW(P273)-2," - ",Components!B273)</f>
        <v xml:space="preserve">271 - </v>
      </c>
      <c r="Q273" t="str">
        <f>CONCATENATE(Measures!B273&amp;" - "&amp;Measures!D273)</f>
        <v xml:space="preserve"> - </v>
      </c>
    </row>
    <row r="274" spans="16:17">
      <c r="P274" t="str">
        <f>CONCATENATE(ROW(P274)-2," - ",Components!B274)</f>
        <v xml:space="preserve">272 - </v>
      </c>
      <c r="Q274" t="str">
        <f>CONCATENATE(Measures!B274&amp;" - "&amp;Measures!D274)</f>
        <v xml:space="preserve"> - </v>
      </c>
    </row>
    <row r="275" spans="16:17">
      <c r="P275" t="str">
        <f>CONCATENATE(ROW(P275)-2," - ",Components!B275)</f>
        <v xml:space="preserve">273 - </v>
      </c>
      <c r="Q275" t="str">
        <f>CONCATENATE(Measures!B275&amp;" - "&amp;Measures!D275)</f>
        <v xml:space="preserve"> - </v>
      </c>
    </row>
    <row r="276" spans="16:17">
      <c r="P276" t="str">
        <f>CONCATENATE(ROW(P276)-2," - ",Components!B276)</f>
        <v xml:space="preserve">274 - </v>
      </c>
      <c r="Q276" t="str">
        <f>CONCATENATE(Measures!B276&amp;" - "&amp;Measures!D276)</f>
        <v xml:space="preserve"> - </v>
      </c>
    </row>
    <row r="277" spans="16:17">
      <c r="P277" t="str">
        <f>CONCATENATE(ROW(P277)-2," - ",Components!B277)</f>
        <v xml:space="preserve">275 - </v>
      </c>
      <c r="Q277" t="str">
        <f>CONCATENATE(Measures!B277&amp;" - "&amp;Measures!D277)</f>
        <v xml:space="preserve"> - </v>
      </c>
    </row>
    <row r="278" spans="16:17">
      <c r="P278" t="str">
        <f>CONCATENATE(ROW(P278)-2," - ",Components!B278)</f>
        <v xml:space="preserve">276 - </v>
      </c>
      <c r="Q278" t="str">
        <f>CONCATENATE(Measures!B278&amp;" - "&amp;Measures!D278)</f>
        <v xml:space="preserve"> - </v>
      </c>
    </row>
    <row r="279" spans="16:17">
      <c r="P279" t="str">
        <f>CONCATENATE(ROW(P279)-2," - ",Components!B279)</f>
        <v xml:space="preserve">277 - </v>
      </c>
      <c r="Q279" t="str">
        <f>CONCATENATE(Measures!B279&amp;" - "&amp;Measures!D279)</f>
        <v xml:space="preserve"> - </v>
      </c>
    </row>
    <row r="280" spans="16:17">
      <c r="P280" t="str">
        <f>CONCATENATE(ROW(P280)-2," - ",Components!B280)</f>
        <v xml:space="preserve">278 - </v>
      </c>
      <c r="Q280" t="str">
        <f>CONCATENATE(Measures!B280&amp;" - "&amp;Measures!D280)</f>
        <v xml:space="preserve"> - </v>
      </c>
    </row>
    <row r="281" spans="16:17">
      <c r="P281" t="str">
        <f>CONCATENATE(ROW(P281)-2," - ",Components!B281)</f>
        <v xml:space="preserve">279 - </v>
      </c>
      <c r="Q281" t="str">
        <f>CONCATENATE(Measures!B281&amp;" - "&amp;Measures!D281)</f>
        <v xml:space="preserve"> - </v>
      </c>
    </row>
    <row r="282" spans="16:17">
      <c r="P282" t="str">
        <f>CONCATENATE(ROW(P282)-2," - ",Components!B282)</f>
        <v xml:space="preserve">280 - </v>
      </c>
      <c r="Q282" t="str">
        <f>CONCATENATE(Measures!B282&amp;" - "&amp;Measures!D282)</f>
        <v xml:space="preserve"> - </v>
      </c>
    </row>
    <row r="283" spans="16:17">
      <c r="P283" t="str">
        <f>CONCATENATE(ROW(P283)-2," - ",Components!B283)</f>
        <v xml:space="preserve">281 - </v>
      </c>
      <c r="Q283" t="str">
        <f>CONCATENATE(Measures!B283&amp;" - "&amp;Measures!D283)</f>
        <v xml:space="preserve"> - </v>
      </c>
    </row>
    <row r="284" spans="16:17">
      <c r="P284" t="str">
        <f>CONCATENATE(ROW(P284)-2," - ",Components!B284)</f>
        <v xml:space="preserve">282 - </v>
      </c>
      <c r="Q284" t="str">
        <f>CONCATENATE(Measures!B284&amp;" - "&amp;Measures!D284)</f>
        <v xml:space="preserve"> - </v>
      </c>
    </row>
    <row r="285" spans="16:17">
      <c r="P285" t="str">
        <f>CONCATENATE(ROW(P285)-2," - ",Components!B285)</f>
        <v xml:space="preserve">283 - </v>
      </c>
      <c r="Q285" t="str">
        <f>CONCATENATE(Measures!B285&amp;" - "&amp;Measures!D285)</f>
        <v xml:space="preserve"> - </v>
      </c>
    </row>
    <row r="286" spans="16:17">
      <c r="P286" t="str">
        <f>CONCATENATE(ROW(P286)-2," - ",Components!B286)</f>
        <v xml:space="preserve">284 - </v>
      </c>
      <c r="Q286" t="str">
        <f>CONCATENATE(Measures!B286&amp;" - "&amp;Measures!D286)</f>
        <v xml:space="preserve"> - </v>
      </c>
    </row>
    <row r="287" spans="16:17">
      <c r="P287" t="str">
        <f>CONCATENATE(ROW(P287)-2," - ",Components!B287)</f>
        <v xml:space="preserve">285 - </v>
      </c>
      <c r="Q287" t="str">
        <f>CONCATENATE(Measures!B287&amp;" - "&amp;Measures!D287)</f>
        <v xml:space="preserve"> - </v>
      </c>
    </row>
    <row r="288" spans="16:17">
      <c r="P288" t="str">
        <f>CONCATENATE(ROW(P288)-2," - ",Components!B288)</f>
        <v xml:space="preserve">286 - </v>
      </c>
      <c r="Q288" t="str">
        <f>CONCATENATE(Measures!B288&amp;" - "&amp;Measures!D288)</f>
        <v xml:space="preserve"> - </v>
      </c>
    </row>
    <row r="289" spans="16:17">
      <c r="P289" t="str">
        <f>CONCATENATE(ROW(P289)-2," - ",Components!B289)</f>
        <v xml:space="preserve">287 - </v>
      </c>
      <c r="Q289" t="str">
        <f>CONCATENATE(Measures!B289&amp;" - "&amp;Measures!D289)</f>
        <v xml:space="preserve"> - </v>
      </c>
    </row>
    <row r="290" spans="16:17">
      <c r="P290" t="str">
        <f>CONCATENATE(ROW(P290)-2," - ",Components!B290)</f>
        <v xml:space="preserve">288 - </v>
      </c>
      <c r="Q290" t="str">
        <f>CONCATENATE(Measures!B290&amp;" - "&amp;Measures!D290)</f>
        <v xml:space="preserve"> - </v>
      </c>
    </row>
    <row r="291" spans="16:17">
      <c r="P291" t="str">
        <f>CONCATENATE(ROW(P291)-2," - ",Components!B291)</f>
        <v xml:space="preserve">289 - </v>
      </c>
      <c r="Q291" t="str">
        <f>CONCATENATE(Measures!B291&amp;" - "&amp;Measures!D291)</f>
        <v xml:space="preserve"> - </v>
      </c>
    </row>
    <row r="292" spans="16:17">
      <c r="P292" t="str">
        <f>CONCATENATE(ROW(P292)-2," - ",Components!B292)</f>
        <v xml:space="preserve">290 - </v>
      </c>
      <c r="Q292" t="str">
        <f>CONCATENATE(Measures!B292&amp;" - "&amp;Measures!D292)</f>
        <v xml:space="preserve"> - </v>
      </c>
    </row>
    <row r="293" spans="16:17">
      <c r="P293" t="str">
        <f>CONCATENATE(ROW(P293)-2," - ",Components!B293)</f>
        <v xml:space="preserve">291 - </v>
      </c>
      <c r="Q293" t="str">
        <f>CONCATENATE(Measures!B293&amp;" - "&amp;Measures!D293)</f>
        <v xml:space="preserve"> - </v>
      </c>
    </row>
    <row r="294" spans="16:17">
      <c r="P294" t="str">
        <f>CONCATENATE(ROW(P294)-2," - ",Components!B294)</f>
        <v xml:space="preserve">292 - </v>
      </c>
      <c r="Q294" t="str">
        <f>CONCATENATE(Measures!B294&amp;" - "&amp;Measures!D294)</f>
        <v xml:space="preserve"> - </v>
      </c>
    </row>
    <row r="295" spans="16:17">
      <c r="P295" t="str">
        <f>CONCATENATE(ROW(P295)-2," - ",Components!B295)</f>
        <v xml:space="preserve">293 - </v>
      </c>
      <c r="Q295" t="str">
        <f>CONCATENATE(Measures!B295&amp;" - "&amp;Measures!D295)</f>
        <v xml:space="preserve"> - </v>
      </c>
    </row>
    <row r="296" spans="16:17">
      <c r="P296" t="str">
        <f>CONCATENATE(ROW(P296)-2," - ",Components!B296)</f>
        <v xml:space="preserve">294 - </v>
      </c>
      <c r="Q296" t="str">
        <f>CONCATENATE(Measures!B296&amp;" - "&amp;Measures!D296)</f>
        <v xml:space="preserve"> - </v>
      </c>
    </row>
    <row r="297" spans="16:17">
      <c r="P297" t="str">
        <f>CONCATENATE(ROW(P297)-2," - ",Components!B297)</f>
        <v xml:space="preserve">295 - </v>
      </c>
      <c r="Q297" t="str">
        <f>CONCATENATE(Measures!B297&amp;" - "&amp;Measures!D297)</f>
        <v xml:space="preserve"> - </v>
      </c>
    </row>
    <row r="298" spans="16:17">
      <c r="P298" t="str">
        <f>CONCATENATE(ROW(P298)-2," - ",Components!B298)</f>
        <v xml:space="preserve">296 - </v>
      </c>
      <c r="Q298" t="str">
        <f>CONCATENATE(Measures!B298&amp;" - "&amp;Measures!D298)</f>
        <v xml:space="preserve"> - </v>
      </c>
    </row>
    <row r="299" spans="16:17">
      <c r="P299" t="str">
        <f>CONCATENATE(ROW(P299)-2," - ",Components!B299)</f>
        <v xml:space="preserve">297 - </v>
      </c>
      <c r="Q299" t="str">
        <f>CONCATENATE(Measures!B299&amp;" - "&amp;Measures!D299)</f>
        <v xml:space="preserve"> - </v>
      </c>
    </row>
    <row r="300" spans="16:17">
      <c r="P300" t="str">
        <f>CONCATENATE(ROW(P300)-2," - ",Components!B300)</f>
        <v xml:space="preserve">298 - </v>
      </c>
      <c r="Q300" t="str">
        <f>CONCATENATE(Measures!B300&amp;" - "&amp;Measures!D300)</f>
        <v xml:space="preserve"> - </v>
      </c>
    </row>
    <row r="301" spans="16:17">
      <c r="P301" t="str">
        <f>CONCATENATE(ROW(P301)-2," - ",Components!B301)</f>
        <v xml:space="preserve">299 - </v>
      </c>
      <c r="Q301" t="str">
        <f>CONCATENATE(Measures!B301&amp;" - "&amp;Measures!D301)</f>
        <v xml:space="preserve"> - </v>
      </c>
    </row>
    <row r="302" spans="16:17">
      <c r="P302" t="str">
        <f>CONCATENATE(ROW(P302)-2," - ",Components!B302)</f>
        <v xml:space="preserve">300 - </v>
      </c>
      <c r="Q302" t="str">
        <f>CONCATENATE(Measures!B302&amp;" - "&amp;Measures!D302)</f>
        <v xml:space="preserve"> - </v>
      </c>
    </row>
    <row r="303" spans="16:17">
      <c r="P303" t="str">
        <f>CONCATENATE(ROW(P303)-2," - ",Components!B303)</f>
        <v xml:space="preserve">301 - </v>
      </c>
      <c r="Q303" t="str">
        <f>CONCATENATE(Measures!B303&amp;" - "&amp;Measures!D303)</f>
        <v xml:space="preserve"> - </v>
      </c>
    </row>
    <row r="304" spans="16:17">
      <c r="P304" t="str">
        <f>CONCATENATE(ROW(P304)-2," - ",Components!B304)</f>
        <v xml:space="preserve">302 - </v>
      </c>
      <c r="Q304" t="str">
        <f>CONCATENATE(Measures!B304&amp;" - "&amp;Measures!D304)</f>
        <v xml:space="preserve"> - </v>
      </c>
    </row>
    <row r="305" spans="16:17">
      <c r="P305" t="str">
        <f>CONCATENATE(ROW(P305)-2," - ",Components!B305)</f>
        <v xml:space="preserve">303 - </v>
      </c>
      <c r="Q305" t="str">
        <f>CONCATENATE(Measures!B305&amp;" - "&amp;Measures!D305)</f>
        <v xml:space="preserve"> - </v>
      </c>
    </row>
    <row r="306" spans="16:17">
      <c r="P306" t="str">
        <f>CONCATENATE(ROW(P306)-2," - ",Components!B306)</f>
        <v xml:space="preserve">304 - </v>
      </c>
      <c r="Q306" t="str">
        <f>CONCATENATE(Measures!B306&amp;" - "&amp;Measures!D306)</f>
        <v xml:space="preserve"> - </v>
      </c>
    </row>
    <row r="307" spans="16:17">
      <c r="P307" t="str">
        <f>CONCATENATE(ROW(P307)-2," - ",Components!B307)</f>
        <v xml:space="preserve">305 - </v>
      </c>
      <c r="Q307" t="str">
        <f>CONCATENATE(Measures!B307&amp;" - "&amp;Measures!D307)</f>
        <v xml:space="preserve"> - </v>
      </c>
    </row>
    <row r="308" spans="16:17">
      <c r="P308" t="str">
        <f>CONCATENATE(ROW(P308)-2," - ",Components!B308)</f>
        <v xml:space="preserve">306 - </v>
      </c>
      <c r="Q308" t="str">
        <f>CONCATENATE(Measures!B308&amp;" - "&amp;Measures!D308)</f>
        <v xml:space="preserve"> - </v>
      </c>
    </row>
    <row r="309" spans="16:17">
      <c r="P309" t="str">
        <f>CONCATENATE(ROW(P309)-2," - ",Components!B309)</f>
        <v xml:space="preserve">307 - </v>
      </c>
      <c r="Q309" t="str">
        <f>CONCATENATE(Measures!B309&amp;" - "&amp;Measures!D309)</f>
        <v xml:space="preserve"> - </v>
      </c>
    </row>
    <row r="310" spans="16:17">
      <c r="P310" t="str">
        <f>CONCATENATE(ROW(P310)-2," - ",Components!B310)</f>
        <v xml:space="preserve">308 - </v>
      </c>
      <c r="Q310" t="str">
        <f>CONCATENATE(Measures!B310&amp;" - "&amp;Measures!D310)</f>
        <v xml:space="preserve"> - </v>
      </c>
    </row>
    <row r="311" spans="16:17">
      <c r="P311" t="str">
        <f>CONCATENATE(ROW(P311)-2," - ",Components!B311)</f>
        <v xml:space="preserve">309 - </v>
      </c>
      <c r="Q311" t="str">
        <f>CONCATENATE(Measures!B311&amp;" - "&amp;Measures!D311)</f>
        <v xml:space="preserve"> - </v>
      </c>
    </row>
    <row r="312" spans="16:17">
      <c r="P312" t="str">
        <f>CONCATENATE(ROW(P312)-2," - ",Components!B312)</f>
        <v xml:space="preserve">310 - </v>
      </c>
      <c r="Q312" t="str">
        <f>CONCATENATE(Measures!B312&amp;" - "&amp;Measures!D312)</f>
        <v xml:space="preserve"> - </v>
      </c>
    </row>
    <row r="313" spans="16:17">
      <c r="P313" t="str">
        <f>CONCATENATE(ROW(P313)-2," - ",Components!B313)</f>
        <v xml:space="preserve">311 - </v>
      </c>
      <c r="Q313" t="str">
        <f>CONCATENATE(Measures!B313&amp;" - "&amp;Measures!D313)</f>
        <v xml:space="preserve"> - </v>
      </c>
    </row>
    <row r="314" spans="16:17">
      <c r="P314" t="str">
        <f>CONCATENATE(ROW(P314)-2," - ",Components!B314)</f>
        <v xml:space="preserve">312 - </v>
      </c>
      <c r="Q314" t="str">
        <f>CONCATENATE(Measures!B314&amp;" - "&amp;Measures!D314)</f>
        <v xml:space="preserve"> - </v>
      </c>
    </row>
    <row r="315" spans="16:17">
      <c r="P315" t="str">
        <f>CONCATENATE(ROW(P315)-2," - ",Components!B315)</f>
        <v xml:space="preserve">313 - </v>
      </c>
      <c r="Q315" t="str">
        <f>CONCATENATE(Measures!B315&amp;" - "&amp;Measures!D315)</f>
        <v xml:space="preserve"> - </v>
      </c>
    </row>
    <row r="316" spans="16:17">
      <c r="P316" t="str">
        <f>CONCATENATE(ROW(P316)-2," - ",Components!B316)</f>
        <v xml:space="preserve">314 - </v>
      </c>
      <c r="Q316" t="str">
        <f>CONCATENATE(Measures!B316&amp;" - "&amp;Measures!D316)</f>
        <v xml:space="preserve"> - </v>
      </c>
    </row>
    <row r="317" spans="16:17">
      <c r="P317" t="str">
        <f>CONCATENATE(ROW(P317)-2," - ",Components!B317)</f>
        <v xml:space="preserve">315 - </v>
      </c>
      <c r="Q317" t="str">
        <f>CONCATENATE(Measures!B317&amp;" - "&amp;Measures!D317)</f>
        <v xml:space="preserve"> - </v>
      </c>
    </row>
    <row r="318" spans="16:17">
      <c r="P318" t="str">
        <f>CONCATENATE(ROW(P318)-2," - ",Components!B318)</f>
        <v xml:space="preserve">316 - </v>
      </c>
      <c r="Q318" t="str">
        <f>CONCATENATE(Measures!B318&amp;" - "&amp;Measures!D318)</f>
        <v xml:space="preserve"> - </v>
      </c>
    </row>
    <row r="319" spans="16:17">
      <c r="P319" t="str">
        <f>CONCATENATE(ROW(P319)-2," - ",Components!B319)</f>
        <v xml:space="preserve">317 - </v>
      </c>
      <c r="Q319" t="str">
        <f>CONCATENATE(Measures!B319&amp;" - "&amp;Measures!D319)</f>
        <v xml:space="preserve"> - </v>
      </c>
    </row>
    <row r="320" spans="16:17">
      <c r="P320" t="str">
        <f>CONCATENATE(ROW(P320)-2," - ",Components!B320)</f>
        <v xml:space="preserve">318 - </v>
      </c>
      <c r="Q320" t="str">
        <f>CONCATENATE(Measures!B320&amp;" - "&amp;Measures!D320)</f>
        <v xml:space="preserve"> - </v>
      </c>
    </row>
    <row r="321" spans="16:17">
      <c r="P321" t="str">
        <f>CONCATENATE(ROW(P321)-2," - ",Components!B321)</f>
        <v xml:space="preserve">319 - </v>
      </c>
      <c r="Q321" t="str">
        <f>CONCATENATE(Measures!B321&amp;" - "&amp;Measures!D321)</f>
        <v xml:space="preserve"> - </v>
      </c>
    </row>
    <row r="322" spans="16:17">
      <c r="P322" t="str">
        <f>CONCATENATE(ROW(P322)-2," - ",Components!B322)</f>
        <v xml:space="preserve">320 - </v>
      </c>
      <c r="Q322" t="str">
        <f>CONCATENATE(Measures!B322&amp;" - "&amp;Measures!D322)</f>
        <v xml:space="preserve"> - </v>
      </c>
    </row>
    <row r="323" spans="16:17">
      <c r="P323" t="str">
        <f>CONCATENATE(ROW(P323)-2," - ",Components!B323)</f>
        <v xml:space="preserve">321 - </v>
      </c>
      <c r="Q323" t="str">
        <f>CONCATENATE(Measures!B323&amp;" - "&amp;Measures!D323)</f>
        <v xml:space="preserve"> - </v>
      </c>
    </row>
    <row r="324" spans="16:17">
      <c r="P324" t="str">
        <f>CONCATENATE(ROW(P324)-2," - ",Components!B324)</f>
        <v xml:space="preserve">322 - </v>
      </c>
      <c r="Q324" t="str">
        <f>CONCATENATE(Measures!B324&amp;" - "&amp;Measures!D324)</f>
        <v xml:space="preserve"> - </v>
      </c>
    </row>
    <row r="325" spans="16:17">
      <c r="P325" t="str">
        <f>CONCATENATE(ROW(P325)-2," - ",Components!B325)</f>
        <v xml:space="preserve">323 - </v>
      </c>
      <c r="Q325" t="str">
        <f>CONCATENATE(Measures!B325&amp;" - "&amp;Measures!D325)</f>
        <v xml:space="preserve"> - </v>
      </c>
    </row>
    <row r="326" spans="16:17">
      <c r="P326" t="str">
        <f>CONCATENATE(ROW(P326)-2," - ",Components!B326)</f>
        <v xml:space="preserve">324 - </v>
      </c>
      <c r="Q326" t="str">
        <f>CONCATENATE(Measures!B326&amp;" - "&amp;Measures!D326)</f>
        <v xml:space="preserve"> - </v>
      </c>
    </row>
    <row r="327" spans="16:17">
      <c r="P327" t="str">
        <f>CONCATENATE(ROW(P327)-2," - ",Components!B327)</f>
        <v xml:space="preserve">325 - </v>
      </c>
      <c r="Q327" t="str">
        <f>CONCATENATE(Measures!B327&amp;" - "&amp;Measures!D327)</f>
        <v xml:space="preserve"> - </v>
      </c>
    </row>
    <row r="328" spans="16:17">
      <c r="P328" t="str">
        <f>CONCATENATE(ROW(P328)-2," - ",Components!B328)</f>
        <v xml:space="preserve">326 - </v>
      </c>
      <c r="Q328" t="str">
        <f>CONCATENATE(Measures!B328&amp;" - "&amp;Measures!D328)</f>
        <v xml:space="preserve"> - </v>
      </c>
    </row>
    <row r="329" spans="16:17">
      <c r="P329" t="str">
        <f>CONCATENATE(ROW(P329)-2," - ",Components!B329)</f>
        <v xml:space="preserve">327 - </v>
      </c>
      <c r="Q329" t="str">
        <f>CONCATENATE(Measures!B329&amp;" - "&amp;Measures!D329)</f>
        <v xml:space="preserve"> - </v>
      </c>
    </row>
    <row r="330" spans="16:17">
      <c r="P330" t="str">
        <f>CONCATENATE(ROW(P330)-2," - ",Components!B330)</f>
        <v xml:space="preserve">328 - </v>
      </c>
      <c r="Q330" t="str">
        <f>CONCATENATE(Measures!B330&amp;" - "&amp;Measures!D330)</f>
        <v xml:space="preserve"> - </v>
      </c>
    </row>
    <row r="331" spans="16:17">
      <c r="P331" t="str">
        <f>CONCATENATE(ROW(P331)-2," - ",Components!B331)</f>
        <v xml:space="preserve">329 - </v>
      </c>
      <c r="Q331" t="str">
        <f>CONCATENATE(Measures!B331&amp;" - "&amp;Measures!D331)</f>
        <v xml:space="preserve"> - </v>
      </c>
    </row>
    <row r="332" spans="16:17">
      <c r="P332" t="str">
        <f>CONCATENATE(ROW(P332)-2," - ",Components!B332)</f>
        <v xml:space="preserve">330 - </v>
      </c>
      <c r="Q332" t="str">
        <f>CONCATENATE(Measures!B332&amp;" - "&amp;Measures!D332)</f>
        <v xml:space="preserve"> - </v>
      </c>
    </row>
    <row r="333" spans="16:17">
      <c r="P333" t="str">
        <f>CONCATENATE(ROW(P333)-2," - ",Components!B333)</f>
        <v xml:space="preserve">331 - </v>
      </c>
      <c r="Q333" t="str">
        <f>CONCATENATE(Measures!B333&amp;" - "&amp;Measures!D333)</f>
        <v xml:space="preserve"> - </v>
      </c>
    </row>
    <row r="334" spans="16:17">
      <c r="P334" t="str">
        <f>CONCATENATE(ROW(P334)-2," - ",Components!B334)</f>
        <v xml:space="preserve">332 - </v>
      </c>
      <c r="Q334" t="str">
        <f>CONCATENATE(Measures!B334&amp;" - "&amp;Measures!D334)</f>
        <v xml:space="preserve"> - </v>
      </c>
    </row>
    <row r="335" spans="16:17">
      <c r="P335" t="str">
        <f>CONCATENATE(ROW(P335)-2," - ",Components!B335)</f>
        <v xml:space="preserve">333 - </v>
      </c>
      <c r="Q335" t="str">
        <f>CONCATENATE(Measures!B335&amp;" - "&amp;Measures!D335)</f>
        <v xml:space="preserve"> - </v>
      </c>
    </row>
    <row r="336" spans="16:17">
      <c r="P336" t="str">
        <f>CONCATENATE(ROW(P336)-2," - ",Components!B336)</f>
        <v xml:space="preserve">334 - </v>
      </c>
      <c r="Q336" t="str">
        <f>CONCATENATE(Measures!B336&amp;" - "&amp;Measures!D336)</f>
        <v xml:space="preserve"> - </v>
      </c>
    </row>
    <row r="337" spans="16:17">
      <c r="P337" t="str">
        <f>CONCATENATE(ROW(P337)-2," - ",Components!B337)</f>
        <v xml:space="preserve">335 - </v>
      </c>
      <c r="Q337" t="str">
        <f>CONCATENATE(Measures!B337&amp;" - "&amp;Measures!D337)</f>
        <v xml:space="preserve"> - </v>
      </c>
    </row>
    <row r="338" spans="16:17">
      <c r="P338" t="str">
        <f>CONCATENATE(ROW(P338)-2," - ",Components!B338)</f>
        <v xml:space="preserve">336 - </v>
      </c>
      <c r="Q338" t="str">
        <f>CONCATENATE(Measures!B338&amp;" - "&amp;Measures!D338)</f>
        <v xml:space="preserve"> - </v>
      </c>
    </row>
    <row r="339" spans="16:17">
      <c r="P339" t="str">
        <f>CONCATENATE(ROW(P339)-2," - ",Components!B339)</f>
        <v xml:space="preserve">337 - </v>
      </c>
      <c r="Q339" t="str">
        <f>CONCATENATE(Measures!B339&amp;" - "&amp;Measures!D339)</f>
        <v xml:space="preserve"> - </v>
      </c>
    </row>
    <row r="340" spans="16:17">
      <c r="P340" t="str">
        <f>CONCATENATE(ROW(P340)-2," - ",Components!B340)</f>
        <v xml:space="preserve">338 - </v>
      </c>
      <c r="Q340" t="str">
        <f>CONCATENATE(Measures!B340&amp;" - "&amp;Measures!D340)</f>
        <v xml:space="preserve"> - </v>
      </c>
    </row>
    <row r="341" spans="16:17">
      <c r="P341" t="str">
        <f>CONCATENATE(ROW(P341)-2," - ",Components!B341)</f>
        <v xml:space="preserve">339 - </v>
      </c>
      <c r="Q341" t="str">
        <f>CONCATENATE(Measures!B341&amp;" - "&amp;Measures!D341)</f>
        <v xml:space="preserve"> - </v>
      </c>
    </row>
    <row r="342" spans="16:17">
      <c r="P342" t="str">
        <f>CONCATENATE(ROW(P342)-2," - ",Components!B342)</f>
        <v xml:space="preserve">340 - </v>
      </c>
      <c r="Q342" t="str">
        <f>CONCATENATE(Measures!B342&amp;" - "&amp;Measures!D342)</f>
        <v xml:space="preserve"> - </v>
      </c>
    </row>
    <row r="343" spans="16:17">
      <c r="P343" t="str">
        <f>CONCATENATE(ROW(P343)-2," - ",Components!B343)</f>
        <v xml:space="preserve">341 - </v>
      </c>
      <c r="Q343" t="str">
        <f>CONCATENATE(Measures!B343&amp;" - "&amp;Measures!D343)</f>
        <v xml:space="preserve"> - </v>
      </c>
    </row>
    <row r="344" spans="16:17">
      <c r="P344" t="str">
        <f>CONCATENATE(ROW(P344)-2," - ",Components!B344)</f>
        <v xml:space="preserve">342 - </v>
      </c>
      <c r="Q344" t="str">
        <f>CONCATENATE(Measures!B344&amp;" - "&amp;Measures!D344)</f>
        <v xml:space="preserve"> - </v>
      </c>
    </row>
    <row r="345" spans="16:17">
      <c r="P345" t="str">
        <f>CONCATENATE(ROW(P345)-2," - ",Components!B345)</f>
        <v xml:space="preserve">343 - </v>
      </c>
      <c r="Q345" t="str">
        <f>CONCATENATE(Measures!B345&amp;" - "&amp;Measures!D345)</f>
        <v xml:space="preserve"> - </v>
      </c>
    </row>
    <row r="346" spans="16:17">
      <c r="P346" t="str">
        <f>CONCATENATE(ROW(P346)-2," - ",Components!B346)</f>
        <v xml:space="preserve">344 - </v>
      </c>
      <c r="Q346" t="str">
        <f>CONCATENATE(Measures!B346&amp;" - "&amp;Measures!D346)</f>
        <v xml:space="preserve"> - </v>
      </c>
    </row>
    <row r="347" spans="16:17">
      <c r="P347" t="str">
        <f>CONCATENATE(ROW(P347)-2," - ",Components!B347)</f>
        <v xml:space="preserve">345 - </v>
      </c>
      <c r="Q347" t="str">
        <f>CONCATENATE(Measures!B347&amp;" - "&amp;Measures!D347)</f>
        <v xml:space="preserve"> - </v>
      </c>
    </row>
    <row r="348" spans="16:17">
      <c r="P348" t="str">
        <f>CONCATENATE(ROW(P348)-2," - ",Components!B348)</f>
        <v xml:space="preserve">346 - </v>
      </c>
      <c r="Q348" t="str">
        <f>CONCATENATE(Measures!B348&amp;" - "&amp;Measures!D348)</f>
        <v xml:space="preserve"> - </v>
      </c>
    </row>
    <row r="349" spans="16:17">
      <c r="P349" t="str">
        <f>CONCATENATE(ROW(P349)-2," - ",Components!B349)</f>
        <v xml:space="preserve">347 - </v>
      </c>
      <c r="Q349" t="str">
        <f>CONCATENATE(Measures!B349&amp;" - "&amp;Measures!D349)</f>
        <v xml:space="preserve"> - </v>
      </c>
    </row>
    <row r="350" spans="16:17">
      <c r="P350" t="str">
        <f>CONCATENATE(ROW(P350)-2," - ",Components!B350)</f>
        <v xml:space="preserve">348 - </v>
      </c>
      <c r="Q350" t="str">
        <f>CONCATENATE(Measures!B350&amp;" - "&amp;Measures!D350)</f>
        <v xml:space="preserve"> - </v>
      </c>
    </row>
    <row r="351" spans="16:17">
      <c r="P351" t="str">
        <f>CONCATENATE(ROW(P351)-2," - ",Components!B351)</f>
        <v xml:space="preserve">349 - </v>
      </c>
      <c r="Q351" t="str">
        <f>CONCATENATE(Measures!B351&amp;" - "&amp;Measures!D351)</f>
        <v xml:space="preserve"> - </v>
      </c>
    </row>
    <row r="352" spans="16:17">
      <c r="P352" t="str">
        <f>CONCATENATE(ROW(P352)-2," - ",Components!B352)</f>
        <v xml:space="preserve">350 - </v>
      </c>
      <c r="Q352" t="str">
        <f>CONCATENATE(Measures!B352&amp;" - "&amp;Measures!D352)</f>
        <v xml:space="preserve"> - </v>
      </c>
    </row>
    <row r="353" spans="16:17">
      <c r="P353" t="str">
        <f>CONCATENATE(ROW(P353)-2," - ",Components!B353)</f>
        <v xml:space="preserve">351 - </v>
      </c>
      <c r="Q353" t="str">
        <f>CONCATENATE(Measures!B353&amp;" - "&amp;Measures!D353)</f>
        <v xml:space="preserve"> - </v>
      </c>
    </row>
    <row r="354" spans="16:17">
      <c r="P354" t="str">
        <f>CONCATENATE(ROW(P354)-2," - ",Components!B354)</f>
        <v xml:space="preserve">352 - </v>
      </c>
      <c r="Q354" t="str">
        <f>CONCATENATE(Measures!B354&amp;" - "&amp;Measures!D354)</f>
        <v xml:space="preserve"> - </v>
      </c>
    </row>
    <row r="355" spans="16:17">
      <c r="P355" t="str">
        <f>CONCATENATE(ROW(P355)-2," - ",Components!B355)</f>
        <v xml:space="preserve">353 - </v>
      </c>
      <c r="Q355" t="str">
        <f>CONCATENATE(Measures!B355&amp;" - "&amp;Measures!D355)</f>
        <v xml:space="preserve"> - </v>
      </c>
    </row>
    <row r="356" spans="16:17">
      <c r="P356" t="str">
        <f>CONCATENATE(ROW(P356)-2," - ",Components!B356)</f>
        <v xml:space="preserve">354 - </v>
      </c>
      <c r="Q356" t="str">
        <f>CONCATENATE(Measures!B356&amp;" - "&amp;Measures!D356)</f>
        <v xml:space="preserve"> - </v>
      </c>
    </row>
    <row r="357" spans="16:17">
      <c r="P357" t="str">
        <f>CONCATENATE(ROW(P357)-2," - ",Components!B357)</f>
        <v xml:space="preserve">355 - </v>
      </c>
      <c r="Q357" t="str">
        <f>CONCATENATE(Measures!B357&amp;" - "&amp;Measures!D357)</f>
        <v xml:space="preserve"> - </v>
      </c>
    </row>
    <row r="358" spans="16:17">
      <c r="P358" t="str">
        <f>CONCATENATE(ROW(P358)-2," - ",Components!B358)</f>
        <v xml:space="preserve">356 - </v>
      </c>
      <c r="Q358" t="str">
        <f>CONCATENATE(Measures!B358&amp;" - "&amp;Measures!D358)</f>
        <v xml:space="preserve"> - </v>
      </c>
    </row>
    <row r="359" spans="16:17">
      <c r="P359" t="str">
        <f>CONCATENATE(ROW(P359)-2," - ",Components!B359)</f>
        <v xml:space="preserve">357 - </v>
      </c>
      <c r="Q359" t="str">
        <f>CONCATENATE(Measures!B359&amp;" - "&amp;Measures!D359)</f>
        <v xml:space="preserve"> - </v>
      </c>
    </row>
    <row r="360" spans="16:17">
      <c r="P360" t="str">
        <f>CONCATENATE(ROW(P360)-2," - ",Components!B360)</f>
        <v xml:space="preserve">358 - </v>
      </c>
      <c r="Q360" t="str">
        <f>CONCATENATE(Measures!B360&amp;" - "&amp;Measures!D360)</f>
        <v xml:space="preserve"> - </v>
      </c>
    </row>
    <row r="361" spans="16:17">
      <c r="P361" t="str">
        <f>CONCATENATE(ROW(P361)-2," - ",Components!B361)</f>
        <v xml:space="preserve">359 - </v>
      </c>
      <c r="Q361" t="str">
        <f>CONCATENATE(Measures!B361&amp;" - "&amp;Measures!D361)</f>
        <v xml:space="preserve"> - </v>
      </c>
    </row>
    <row r="362" spans="16:17">
      <c r="P362" t="str">
        <f>CONCATENATE(ROW(P362)-2," - ",Components!B362)</f>
        <v xml:space="preserve">360 - </v>
      </c>
      <c r="Q362" t="str">
        <f>CONCATENATE(Measures!B362&amp;" - "&amp;Measures!D362)</f>
        <v xml:space="preserve"> - </v>
      </c>
    </row>
    <row r="363" spans="16:17">
      <c r="P363" t="str">
        <f>CONCATENATE(ROW(P363)-2," - ",Components!B363)</f>
        <v xml:space="preserve">361 - </v>
      </c>
      <c r="Q363" t="str">
        <f>CONCATENATE(Measures!B363&amp;" - "&amp;Measures!D363)</f>
        <v xml:space="preserve"> - </v>
      </c>
    </row>
    <row r="364" spans="16:17">
      <c r="P364" t="str">
        <f>CONCATENATE(ROW(P364)-2," - ",Components!B364)</f>
        <v xml:space="preserve">362 - </v>
      </c>
      <c r="Q364" t="str">
        <f>CONCATENATE(Measures!B364&amp;" - "&amp;Measures!D364)</f>
        <v xml:space="preserve"> - </v>
      </c>
    </row>
    <row r="365" spans="16:17">
      <c r="P365" t="str">
        <f>CONCATENATE(ROW(P365)-2," - ",Components!B365)</f>
        <v xml:space="preserve">363 - </v>
      </c>
      <c r="Q365" t="str">
        <f>CONCATENATE(Measures!B365&amp;" - "&amp;Measures!D365)</f>
        <v xml:space="preserve"> - </v>
      </c>
    </row>
    <row r="366" spans="16:17">
      <c r="P366" t="str">
        <f>CONCATENATE(ROW(P366)-2," - ",Components!B366)</f>
        <v xml:space="preserve">364 - </v>
      </c>
      <c r="Q366" t="str">
        <f>CONCATENATE(Measures!B366&amp;" - "&amp;Measures!D366)</f>
        <v xml:space="preserve"> - </v>
      </c>
    </row>
    <row r="367" spans="16:17">
      <c r="P367" t="str">
        <f>CONCATENATE(ROW(P367)-2," - ",Components!B367)</f>
        <v xml:space="preserve">365 - </v>
      </c>
      <c r="Q367" t="str">
        <f>CONCATENATE(Measures!B367&amp;" - "&amp;Measures!D367)</f>
        <v xml:space="preserve"> - </v>
      </c>
    </row>
    <row r="368" spans="16:17">
      <c r="P368" t="str">
        <f>CONCATENATE(ROW(P368)-2," - ",Components!B368)</f>
        <v xml:space="preserve">366 - </v>
      </c>
      <c r="Q368" t="str">
        <f>CONCATENATE(Measures!B368&amp;" - "&amp;Measures!D368)</f>
        <v xml:space="preserve"> - </v>
      </c>
    </row>
    <row r="369" spans="16:17">
      <c r="P369" t="str">
        <f>CONCATENATE(ROW(P369)-2," - ",Components!B369)</f>
        <v xml:space="preserve">367 - </v>
      </c>
      <c r="Q369" t="str">
        <f>CONCATENATE(Measures!B369&amp;" - "&amp;Measures!D369)</f>
        <v xml:space="preserve"> - </v>
      </c>
    </row>
    <row r="370" spans="16:17">
      <c r="P370" t="str">
        <f>CONCATENATE(ROW(P370)-2," - ",Components!B370)</f>
        <v xml:space="preserve">368 - </v>
      </c>
      <c r="Q370" t="str">
        <f>CONCATENATE(Measures!B370&amp;" - "&amp;Measures!D370)</f>
        <v xml:space="preserve"> - </v>
      </c>
    </row>
    <row r="371" spans="16:17">
      <c r="P371" t="str">
        <f>CONCATENATE(ROW(P371)-2," - ",Components!B371)</f>
        <v xml:space="preserve">369 - </v>
      </c>
      <c r="Q371" t="str">
        <f>CONCATENATE(Measures!B371&amp;" - "&amp;Measures!D371)</f>
        <v xml:space="preserve"> - </v>
      </c>
    </row>
    <row r="372" spans="16:17">
      <c r="P372" t="str">
        <f>CONCATENATE(ROW(P372)-2," - ",Components!B372)</f>
        <v xml:space="preserve">370 - </v>
      </c>
      <c r="Q372" t="str">
        <f>CONCATENATE(Measures!B372&amp;" - "&amp;Measures!D372)</f>
        <v xml:space="preserve"> - </v>
      </c>
    </row>
    <row r="373" spans="16:17">
      <c r="P373" t="str">
        <f>CONCATENATE(ROW(P373)-2," - ",Components!B373)</f>
        <v xml:space="preserve">371 - </v>
      </c>
      <c r="Q373" t="str">
        <f>CONCATENATE(Measures!B373&amp;" - "&amp;Measures!D373)</f>
        <v xml:space="preserve"> - </v>
      </c>
    </row>
    <row r="374" spans="16:17">
      <c r="P374" t="str">
        <f>CONCATENATE(ROW(P374)-2," - ",Components!B374)</f>
        <v xml:space="preserve">372 - </v>
      </c>
      <c r="Q374" t="str">
        <f>CONCATENATE(Measures!B374&amp;" - "&amp;Measures!D374)</f>
        <v xml:space="preserve"> - </v>
      </c>
    </row>
    <row r="375" spans="16:17">
      <c r="P375" t="str">
        <f>CONCATENATE(ROW(P375)-2," - ",Components!B375)</f>
        <v xml:space="preserve">373 - </v>
      </c>
      <c r="Q375" t="str">
        <f>CONCATENATE(Measures!B375&amp;" - "&amp;Measures!D375)</f>
        <v xml:space="preserve"> - </v>
      </c>
    </row>
    <row r="376" spans="16:17">
      <c r="P376" t="str">
        <f>CONCATENATE(ROW(P376)-2," - ",Components!B376)</f>
        <v xml:space="preserve">374 - </v>
      </c>
      <c r="Q376" t="str">
        <f>CONCATENATE(Measures!B376&amp;" - "&amp;Measures!D376)</f>
        <v xml:space="preserve"> - </v>
      </c>
    </row>
    <row r="377" spans="16:17">
      <c r="P377" t="str">
        <f>CONCATENATE(ROW(P377)-2," - ",Components!B377)</f>
        <v xml:space="preserve">375 - </v>
      </c>
      <c r="Q377" t="str">
        <f>CONCATENATE(Measures!B377&amp;" - "&amp;Measures!D377)</f>
        <v xml:space="preserve"> - </v>
      </c>
    </row>
    <row r="378" spans="16:17">
      <c r="P378" t="str">
        <f>CONCATENATE(ROW(P378)-2," - ",Components!B378)</f>
        <v xml:space="preserve">376 - </v>
      </c>
      <c r="Q378" t="str">
        <f>CONCATENATE(Measures!B378&amp;" - "&amp;Measures!D378)</f>
        <v xml:space="preserve"> - </v>
      </c>
    </row>
    <row r="379" spans="16:17">
      <c r="P379" t="str">
        <f>CONCATENATE(ROW(P379)-2," - ",Components!B379)</f>
        <v xml:space="preserve">377 - </v>
      </c>
      <c r="Q379" t="str">
        <f>CONCATENATE(Measures!B379&amp;" - "&amp;Measures!D379)</f>
        <v xml:space="preserve"> - </v>
      </c>
    </row>
    <row r="380" spans="16:17">
      <c r="P380" t="str">
        <f>CONCATENATE(ROW(P380)-2," - ",Components!B380)</f>
        <v xml:space="preserve">378 - </v>
      </c>
      <c r="Q380" t="str">
        <f>CONCATENATE(Measures!B380&amp;" - "&amp;Measures!D380)</f>
        <v xml:space="preserve"> - </v>
      </c>
    </row>
    <row r="381" spans="16:17">
      <c r="P381" t="str">
        <f>CONCATENATE(ROW(P381)-2," - ",Components!B381)</f>
        <v xml:space="preserve">379 - </v>
      </c>
      <c r="Q381" t="str">
        <f>CONCATENATE(Measures!B381&amp;" - "&amp;Measures!D381)</f>
        <v xml:space="preserve"> - </v>
      </c>
    </row>
    <row r="382" spans="16:17">
      <c r="P382" t="str">
        <f>CONCATENATE(ROW(P382)-2," - ",Components!B382)</f>
        <v xml:space="preserve">380 - </v>
      </c>
      <c r="Q382" t="str">
        <f>CONCATENATE(Measures!B382&amp;" - "&amp;Measures!D382)</f>
        <v xml:space="preserve"> - </v>
      </c>
    </row>
    <row r="383" spans="16:17">
      <c r="P383" t="str">
        <f>CONCATENATE(ROW(P383)-2," - ",Components!B383)</f>
        <v xml:space="preserve">381 - </v>
      </c>
      <c r="Q383" t="str">
        <f>CONCATENATE(Measures!B383&amp;" - "&amp;Measures!D383)</f>
        <v xml:space="preserve"> - </v>
      </c>
    </row>
    <row r="384" spans="16:17">
      <c r="P384" t="str">
        <f>CONCATENATE(ROW(P384)-2," - ",Components!B384)</f>
        <v xml:space="preserve">382 - </v>
      </c>
      <c r="Q384" t="str">
        <f>CONCATENATE(Measures!B384&amp;" - "&amp;Measures!D384)</f>
        <v xml:space="preserve"> - </v>
      </c>
    </row>
    <row r="385" spans="16:17">
      <c r="P385" t="str">
        <f>CONCATENATE(ROW(P385)-2," - ",Components!B385)</f>
        <v xml:space="preserve">383 - </v>
      </c>
      <c r="Q385" t="str">
        <f>CONCATENATE(Measures!B385&amp;" - "&amp;Measures!D385)</f>
        <v xml:space="preserve"> - </v>
      </c>
    </row>
    <row r="386" spans="16:17">
      <c r="P386" t="str">
        <f>CONCATENATE(ROW(P386)-2," - ",Components!B386)</f>
        <v xml:space="preserve">384 - </v>
      </c>
      <c r="Q386" t="str">
        <f>CONCATENATE(Measures!B386&amp;" - "&amp;Measures!D386)</f>
        <v xml:space="preserve"> - </v>
      </c>
    </row>
    <row r="387" spans="16:17">
      <c r="P387" t="str">
        <f>CONCATENATE(ROW(P387)-2," - ",Components!B387)</f>
        <v xml:space="preserve">385 - </v>
      </c>
      <c r="Q387" t="str">
        <f>CONCATENATE(Measures!B387&amp;" - "&amp;Measures!D387)</f>
        <v xml:space="preserve"> - </v>
      </c>
    </row>
    <row r="388" spans="16:17">
      <c r="P388" t="str">
        <f>CONCATENATE(ROW(P388)-2," - ",Components!B388)</f>
        <v xml:space="preserve">386 - </v>
      </c>
      <c r="Q388" t="str">
        <f>CONCATENATE(Measures!B388&amp;" - "&amp;Measures!D388)</f>
        <v xml:space="preserve"> - </v>
      </c>
    </row>
    <row r="389" spans="16:17">
      <c r="P389" t="str">
        <f>CONCATENATE(ROW(P389)-2," - ",Components!B389)</f>
        <v xml:space="preserve">387 - </v>
      </c>
      <c r="Q389" t="str">
        <f>CONCATENATE(Measures!B389&amp;" - "&amp;Measures!D389)</f>
        <v xml:space="preserve"> - </v>
      </c>
    </row>
    <row r="390" spans="16:17">
      <c r="P390" t="str">
        <f>CONCATENATE(ROW(P390)-2," - ",Components!B390)</f>
        <v xml:space="preserve">388 - </v>
      </c>
      <c r="Q390" t="str">
        <f>CONCATENATE(Measures!B390&amp;" - "&amp;Measures!D390)</f>
        <v xml:space="preserve"> - </v>
      </c>
    </row>
    <row r="391" spans="16:17">
      <c r="P391" t="str">
        <f>CONCATENATE(ROW(P391)-2," - ",Components!B391)</f>
        <v xml:space="preserve">389 - </v>
      </c>
      <c r="Q391" t="str">
        <f>CONCATENATE(Measures!B391&amp;" - "&amp;Measures!D391)</f>
        <v xml:space="preserve"> - </v>
      </c>
    </row>
    <row r="392" spans="16:17">
      <c r="P392" t="str">
        <f>CONCATENATE(ROW(P392)-2," - ",Components!B392)</f>
        <v xml:space="preserve">390 - </v>
      </c>
      <c r="Q392" t="str">
        <f>CONCATENATE(Measures!B392&amp;" - "&amp;Measures!D392)</f>
        <v xml:space="preserve"> - </v>
      </c>
    </row>
    <row r="393" spans="16:17">
      <c r="P393" t="str">
        <f>CONCATENATE(ROW(P393)-2," - ",Components!B393)</f>
        <v xml:space="preserve">391 - </v>
      </c>
      <c r="Q393" t="str">
        <f>CONCATENATE(Measures!B393&amp;" - "&amp;Measures!D393)</f>
        <v xml:space="preserve"> - </v>
      </c>
    </row>
    <row r="394" spans="16:17">
      <c r="P394" t="str">
        <f>CONCATENATE(ROW(P394)-2," - ",Components!B394)</f>
        <v xml:space="preserve">392 - </v>
      </c>
      <c r="Q394" t="str">
        <f>CONCATENATE(Measures!B394&amp;" - "&amp;Measures!D394)</f>
        <v xml:space="preserve"> - </v>
      </c>
    </row>
    <row r="395" spans="16:17">
      <c r="P395" t="str">
        <f>CONCATENATE(ROW(P395)-2," - ",Components!B395)</f>
        <v xml:space="preserve">393 - </v>
      </c>
      <c r="Q395" t="str">
        <f>CONCATENATE(Measures!B395&amp;" - "&amp;Measures!D395)</f>
        <v xml:space="preserve"> - </v>
      </c>
    </row>
    <row r="396" spans="16:17">
      <c r="P396" t="str">
        <f>CONCATENATE(ROW(P396)-2," - ",Components!B396)</f>
        <v xml:space="preserve">394 - </v>
      </c>
      <c r="Q396" t="str">
        <f>CONCATENATE(Measures!B396&amp;" - "&amp;Measures!D396)</f>
        <v xml:space="preserve"> - </v>
      </c>
    </row>
    <row r="397" spans="16:17">
      <c r="P397" t="str">
        <f>CONCATENATE(ROW(P397)-2," - ",Components!B397)</f>
        <v xml:space="preserve">395 - </v>
      </c>
      <c r="Q397" t="str">
        <f>CONCATENATE(Measures!B397&amp;" - "&amp;Measures!D397)</f>
        <v xml:space="preserve"> - </v>
      </c>
    </row>
    <row r="398" spans="16:17">
      <c r="P398" t="str">
        <f>CONCATENATE(ROW(P398)-2," - ",Components!B398)</f>
        <v xml:space="preserve">396 - </v>
      </c>
      <c r="Q398" t="str">
        <f>CONCATENATE(Measures!B398&amp;" - "&amp;Measures!D398)</f>
        <v xml:space="preserve"> - </v>
      </c>
    </row>
    <row r="399" spans="16:17">
      <c r="P399" t="str">
        <f>CONCATENATE(ROW(P399)-2," - ",Components!B399)</f>
        <v xml:space="preserve">397 - </v>
      </c>
      <c r="Q399" t="str">
        <f>CONCATENATE(Measures!B399&amp;" - "&amp;Measures!D399)</f>
        <v xml:space="preserve"> - </v>
      </c>
    </row>
    <row r="400" spans="16:17">
      <c r="P400" t="str">
        <f>CONCATENATE(ROW(P400)-2," - ",Components!B400)</f>
        <v xml:space="preserve">398 - </v>
      </c>
      <c r="Q400" t="str">
        <f>CONCATENATE(Measures!B400&amp;" - "&amp;Measures!D400)</f>
        <v xml:space="preserve"> - </v>
      </c>
    </row>
    <row r="401" spans="16:17">
      <c r="P401" t="str">
        <f>CONCATENATE(ROW(P401)-2," - ",Components!B401)</f>
        <v xml:space="preserve">399 - </v>
      </c>
      <c r="Q401" t="str">
        <f>CONCATENATE(Measures!B401&amp;" - "&amp;Measures!D401)</f>
        <v xml:space="preserve"> - </v>
      </c>
    </row>
    <row r="402" spans="16:17">
      <c r="P402" t="str">
        <f>CONCATENATE(ROW(P402)-2," - ",Components!B402)</f>
        <v xml:space="preserve">400 - </v>
      </c>
      <c r="Q402" t="str">
        <f>CONCATENATE(Measures!B402&amp;" - "&amp;Measures!D402)</f>
        <v xml:space="preserve"> - </v>
      </c>
    </row>
    <row r="403" spans="16:17">
      <c r="P403" t="str">
        <f>CONCATENATE(ROW(P403)-2," - ",Components!B403)</f>
        <v xml:space="preserve">401 - </v>
      </c>
      <c r="Q403" t="str">
        <f>CONCATENATE(Measures!B403&amp;" - "&amp;Measures!D403)</f>
        <v xml:space="preserve"> - </v>
      </c>
    </row>
    <row r="404" spans="16:17">
      <c r="P404" t="str">
        <f>CONCATENATE(ROW(P404)-2," - ",Components!B404)</f>
        <v xml:space="preserve">402 - </v>
      </c>
      <c r="Q404" t="str">
        <f>CONCATENATE(Measures!B404&amp;" - "&amp;Measures!D404)</f>
        <v xml:space="preserve"> - </v>
      </c>
    </row>
    <row r="405" spans="16:17">
      <c r="P405" t="str">
        <f>CONCATENATE(ROW(P405)-2," - ",Components!B405)</f>
        <v xml:space="preserve">403 - </v>
      </c>
      <c r="Q405" t="str">
        <f>CONCATENATE(Measures!B405&amp;" - "&amp;Measures!D405)</f>
        <v xml:space="preserve"> - </v>
      </c>
    </row>
    <row r="406" spans="16:17">
      <c r="P406" t="str">
        <f>CONCATENATE(ROW(P406)-2," - ",Components!B406)</f>
        <v xml:space="preserve">404 - </v>
      </c>
      <c r="Q406" t="str">
        <f>CONCATENATE(Measures!B406&amp;" - "&amp;Measures!D406)</f>
        <v xml:space="preserve"> - </v>
      </c>
    </row>
    <row r="407" spans="16:17">
      <c r="P407" t="str">
        <f>CONCATENATE(ROW(P407)-2," - ",Components!B407)</f>
        <v xml:space="preserve">405 - </v>
      </c>
      <c r="Q407" t="str">
        <f>CONCATENATE(Measures!B407&amp;" - "&amp;Measures!D407)</f>
        <v xml:space="preserve"> - </v>
      </c>
    </row>
    <row r="408" spans="16:17">
      <c r="P408" t="str">
        <f>CONCATENATE(ROW(P408)-2," - ",Components!B408)</f>
        <v xml:space="preserve">406 - </v>
      </c>
      <c r="Q408" t="str">
        <f>CONCATENATE(Measures!B408&amp;" - "&amp;Measures!D408)</f>
        <v xml:space="preserve"> - </v>
      </c>
    </row>
    <row r="409" spans="16:17">
      <c r="P409" t="str">
        <f>CONCATENATE(ROW(P409)-2," - ",Components!B409)</f>
        <v xml:space="preserve">407 - </v>
      </c>
      <c r="Q409" t="str">
        <f>CONCATENATE(Measures!B409&amp;" - "&amp;Measures!D409)</f>
        <v xml:space="preserve"> - </v>
      </c>
    </row>
    <row r="410" spans="16:17">
      <c r="P410" t="str">
        <f>CONCATENATE(ROW(P410)-2," - ",Components!B410)</f>
        <v xml:space="preserve">408 - </v>
      </c>
      <c r="Q410" t="str">
        <f>CONCATENATE(Measures!B410&amp;" - "&amp;Measures!D410)</f>
        <v xml:space="preserve"> - </v>
      </c>
    </row>
    <row r="411" spans="16:17">
      <c r="P411" t="str">
        <f>CONCATENATE(ROW(P411)-2," - ",Components!B411)</f>
        <v xml:space="preserve">409 - </v>
      </c>
      <c r="Q411" t="str">
        <f>CONCATENATE(Measures!B411&amp;" - "&amp;Measures!D411)</f>
        <v xml:space="preserve"> - </v>
      </c>
    </row>
    <row r="412" spans="16:17">
      <c r="P412" t="str">
        <f>CONCATENATE(ROW(P412)-2," - ",Components!B412)</f>
        <v xml:space="preserve">410 - </v>
      </c>
      <c r="Q412" t="str">
        <f>CONCATENATE(Measures!B412&amp;" - "&amp;Measures!D412)</f>
        <v xml:space="preserve"> - </v>
      </c>
    </row>
    <row r="413" spans="16:17">
      <c r="P413" t="str">
        <f>CONCATENATE(ROW(P413)-2," - ",Components!B413)</f>
        <v xml:space="preserve">411 - </v>
      </c>
      <c r="Q413" t="str">
        <f>CONCATENATE(Measures!B413&amp;" - "&amp;Measures!D413)</f>
        <v xml:space="preserve"> - </v>
      </c>
    </row>
    <row r="414" spans="16:17">
      <c r="P414" t="str">
        <f>CONCATENATE(ROW(P414)-2," - ",Components!B414)</f>
        <v xml:space="preserve">412 - </v>
      </c>
      <c r="Q414" t="str">
        <f>CONCATENATE(Measures!B414&amp;" - "&amp;Measures!D414)</f>
        <v xml:space="preserve"> - </v>
      </c>
    </row>
    <row r="415" spans="16:17">
      <c r="P415" t="str">
        <f>CONCATENATE(ROW(P415)-2," - ",Components!B415)</f>
        <v xml:space="preserve">413 - </v>
      </c>
      <c r="Q415" t="str">
        <f>CONCATENATE(Measures!B415&amp;" - "&amp;Measures!D415)</f>
        <v xml:space="preserve"> - </v>
      </c>
    </row>
    <row r="416" spans="16:17">
      <c r="P416" t="str">
        <f>CONCATENATE(ROW(P416)-2," - ",Components!B416)</f>
        <v xml:space="preserve">414 - </v>
      </c>
      <c r="Q416" t="str">
        <f>CONCATENATE(Measures!B416&amp;" - "&amp;Measures!D416)</f>
        <v xml:space="preserve"> - </v>
      </c>
    </row>
    <row r="417" spans="16:17">
      <c r="P417" t="str">
        <f>CONCATENATE(ROW(P417)-2," - ",Components!B417)</f>
        <v xml:space="preserve">415 - </v>
      </c>
      <c r="Q417" t="str">
        <f>CONCATENATE(Measures!B417&amp;" - "&amp;Measures!D417)</f>
        <v xml:space="preserve"> - </v>
      </c>
    </row>
    <row r="418" spans="16:17">
      <c r="P418" t="str">
        <f>CONCATENATE(ROW(P418)-2," - ",Components!B418)</f>
        <v xml:space="preserve">416 - </v>
      </c>
      <c r="Q418" t="str">
        <f>CONCATENATE(Measures!B418&amp;" - "&amp;Measures!D418)</f>
        <v xml:space="preserve"> - </v>
      </c>
    </row>
    <row r="419" spans="16:17">
      <c r="P419" t="str">
        <f>CONCATENATE(ROW(P419)-2," - ",Components!B419)</f>
        <v xml:space="preserve">417 - </v>
      </c>
      <c r="Q419" t="str">
        <f>CONCATENATE(Measures!B419&amp;" - "&amp;Measures!D419)</f>
        <v xml:space="preserve"> - </v>
      </c>
    </row>
    <row r="420" spans="16:17">
      <c r="P420" t="str">
        <f>CONCATENATE(ROW(P420)-2," - ",Components!B420)</f>
        <v xml:space="preserve">418 - </v>
      </c>
      <c r="Q420" t="str">
        <f>CONCATENATE(Measures!B420&amp;" - "&amp;Measures!D420)</f>
        <v xml:space="preserve"> - </v>
      </c>
    </row>
    <row r="421" spans="16:17">
      <c r="P421" t="str">
        <f>CONCATENATE(ROW(P421)-2," - ",Components!B421)</f>
        <v xml:space="preserve">419 - </v>
      </c>
      <c r="Q421" t="str">
        <f>CONCATENATE(Measures!B421&amp;" - "&amp;Measures!D421)</f>
        <v xml:space="preserve"> - </v>
      </c>
    </row>
    <row r="422" spans="16:17">
      <c r="P422" t="str">
        <f>CONCATENATE(ROW(P422)-2," - ",Components!B422)</f>
        <v xml:space="preserve">420 - </v>
      </c>
      <c r="Q422" t="str">
        <f>CONCATENATE(Measures!B422&amp;" - "&amp;Measures!D422)</f>
        <v xml:space="preserve"> - </v>
      </c>
    </row>
    <row r="423" spans="16:17">
      <c r="P423" t="str">
        <f>CONCATENATE(ROW(P423)-2," - ",Components!B423)</f>
        <v xml:space="preserve">421 - </v>
      </c>
      <c r="Q423" t="str">
        <f>CONCATENATE(Measures!B423&amp;" - "&amp;Measures!D423)</f>
        <v xml:space="preserve"> - </v>
      </c>
    </row>
    <row r="424" spans="16:17">
      <c r="P424" t="str">
        <f>CONCATENATE(ROW(P424)-2," - ",Components!B424)</f>
        <v xml:space="preserve">422 - </v>
      </c>
      <c r="Q424" t="str">
        <f>CONCATENATE(Measures!B424&amp;" - "&amp;Measures!D424)</f>
        <v xml:space="preserve"> - </v>
      </c>
    </row>
    <row r="425" spans="16:17">
      <c r="P425" t="str">
        <f>CONCATENATE(ROW(P425)-2," - ",Components!B425)</f>
        <v xml:space="preserve">423 - </v>
      </c>
      <c r="Q425" t="str">
        <f>CONCATENATE(Measures!B425&amp;" - "&amp;Measures!D425)</f>
        <v xml:space="preserve"> - </v>
      </c>
    </row>
    <row r="426" spans="16:17">
      <c r="P426" t="str">
        <f>CONCATENATE(ROW(P426)-2," - ",Components!B426)</f>
        <v xml:space="preserve">424 - </v>
      </c>
      <c r="Q426" t="str">
        <f>CONCATENATE(Measures!B426&amp;" - "&amp;Measures!D426)</f>
        <v xml:space="preserve"> - </v>
      </c>
    </row>
    <row r="427" spans="16:17">
      <c r="P427" t="str">
        <f>CONCATENATE(ROW(P427)-2," - ",Components!B427)</f>
        <v xml:space="preserve">425 - </v>
      </c>
      <c r="Q427" t="str">
        <f>CONCATENATE(Measures!B427&amp;" - "&amp;Measures!D427)</f>
        <v xml:space="preserve"> - </v>
      </c>
    </row>
    <row r="428" spans="16:17">
      <c r="P428" t="str">
        <f>CONCATENATE(ROW(P428)-2," - ",Components!B428)</f>
        <v xml:space="preserve">426 - </v>
      </c>
      <c r="Q428" t="str">
        <f>CONCATENATE(Measures!B428&amp;" - "&amp;Measures!D428)</f>
        <v xml:space="preserve"> - </v>
      </c>
    </row>
    <row r="429" spans="16:17">
      <c r="P429" t="str">
        <f>CONCATENATE(ROW(P429)-2," - ",Components!B429)</f>
        <v xml:space="preserve">427 - </v>
      </c>
      <c r="Q429" t="str">
        <f>CONCATENATE(Measures!B429&amp;" - "&amp;Measures!D429)</f>
        <v xml:space="preserve"> - </v>
      </c>
    </row>
    <row r="430" spans="16:17">
      <c r="P430" t="str">
        <f>CONCATENATE(ROW(P430)-2," - ",Components!B430)</f>
        <v xml:space="preserve">428 - </v>
      </c>
      <c r="Q430" t="str">
        <f>CONCATENATE(Measures!B430&amp;" - "&amp;Measures!D430)</f>
        <v xml:space="preserve"> - </v>
      </c>
    </row>
    <row r="431" spans="16:17">
      <c r="P431" t="str">
        <f>CONCATENATE(ROW(P431)-2," - ",Components!B431)</f>
        <v xml:space="preserve">429 - </v>
      </c>
      <c r="Q431" t="str">
        <f>CONCATENATE(Measures!B431&amp;" - "&amp;Measures!D431)</f>
        <v xml:space="preserve"> - </v>
      </c>
    </row>
    <row r="432" spans="16:17">
      <c r="P432" t="str">
        <f>CONCATENATE(ROW(P432)-2," - ",Components!B432)</f>
        <v xml:space="preserve">430 - </v>
      </c>
      <c r="Q432" t="str">
        <f>CONCATENATE(Measures!B432&amp;" - "&amp;Measures!D432)</f>
        <v xml:space="preserve"> - </v>
      </c>
    </row>
    <row r="433" spans="16:17">
      <c r="P433" t="str">
        <f>CONCATENATE(ROW(P433)-2," - ",Components!B433)</f>
        <v xml:space="preserve">431 - </v>
      </c>
      <c r="Q433" t="str">
        <f>CONCATENATE(Measures!B433&amp;" - "&amp;Measures!D433)</f>
        <v xml:space="preserve"> - </v>
      </c>
    </row>
    <row r="434" spans="16:17">
      <c r="P434" t="str">
        <f>CONCATENATE(ROW(P434)-2," - ",Components!B434)</f>
        <v xml:space="preserve">432 - </v>
      </c>
      <c r="Q434" t="str">
        <f>CONCATENATE(Measures!B434&amp;" - "&amp;Measures!D434)</f>
        <v xml:space="preserve"> - </v>
      </c>
    </row>
    <row r="435" spans="16:17">
      <c r="P435" t="str">
        <f>CONCATENATE(ROW(P435)-2," - ",Components!B435)</f>
        <v xml:space="preserve">433 - </v>
      </c>
      <c r="Q435" t="str">
        <f>CONCATENATE(Measures!B435&amp;" - "&amp;Measures!D435)</f>
        <v xml:space="preserve"> - </v>
      </c>
    </row>
    <row r="436" spans="16:17">
      <c r="P436" t="str">
        <f>CONCATENATE(ROW(P436)-2," - ",Components!B436)</f>
        <v xml:space="preserve">434 - </v>
      </c>
      <c r="Q436" t="str">
        <f>CONCATENATE(Measures!B436&amp;" - "&amp;Measures!D436)</f>
        <v xml:space="preserve"> - </v>
      </c>
    </row>
    <row r="437" spans="16:17">
      <c r="P437" t="str">
        <f>CONCATENATE(ROW(P437)-2," - ",Components!B437)</f>
        <v xml:space="preserve">435 - </v>
      </c>
      <c r="Q437" t="str">
        <f>CONCATENATE(Measures!B437&amp;" - "&amp;Measures!D437)</f>
        <v xml:space="preserve"> - </v>
      </c>
    </row>
    <row r="438" spans="16:17">
      <c r="P438" t="str">
        <f>CONCATENATE(ROW(P438)-2," - ",Components!B438)</f>
        <v xml:space="preserve">436 - </v>
      </c>
      <c r="Q438" t="str">
        <f>CONCATENATE(Measures!B438&amp;" - "&amp;Measures!D438)</f>
        <v xml:space="preserve"> - </v>
      </c>
    </row>
    <row r="439" spans="16:17">
      <c r="P439" t="str">
        <f>CONCATENATE(ROW(P439)-2," - ",Components!B439)</f>
        <v xml:space="preserve">437 - </v>
      </c>
      <c r="Q439" t="str">
        <f>CONCATENATE(Measures!B439&amp;" - "&amp;Measures!D439)</f>
        <v xml:space="preserve"> - </v>
      </c>
    </row>
    <row r="440" spans="16:17">
      <c r="P440" t="str">
        <f>CONCATENATE(ROW(P440)-2," - ",Components!B440)</f>
        <v xml:space="preserve">438 - </v>
      </c>
      <c r="Q440" t="str">
        <f>CONCATENATE(Measures!B440&amp;" - "&amp;Measures!D440)</f>
        <v xml:space="preserve"> - </v>
      </c>
    </row>
    <row r="441" spans="16:17">
      <c r="P441" t="str">
        <f>CONCATENATE(ROW(P441)-2," - ",Components!B441)</f>
        <v xml:space="preserve">439 - </v>
      </c>
      <c r="Q441" t="str">
        <f>CONCATENATE(Measures!B441&amp;" - "&amp;Measures!D441)</f>
        <v xml:space="preserve"> - </v>
      </c>
    </row>
    <row r="442" spans="16:17">
      <c r="P442" t="str">
        <f>CONCATENATE(ROW(P442)-2," - ",Components!B442)</f>
        <v xml:space="preserve">440 - </v>
      </c>
      <c r="Q442" t="str">
        <f>CONCATENATE(Measures!B442&amp;" - "&amp;Measures!D442)</f>
        <v xml:space="preserve"> - </v>
      </c>
    </row>
    <row r="443" spans="16:17">
      <c r="P443" t="str">
        <f>CONCATENATE(ROW(P443)-2," - ",Components!B443)</f>
        <v xml:space="preserve">441 - </v>
      </c>
      <c r="Q443" t="str">
        <f>CONCATENATE(Measures!B443&amp;" - "&amp;Measures!D443)</f>
        <v xml:space="preserve"> - </v>
      </c>
    </row>
    <row r="444" spans="16:17">
      <c r="P444" t="str">
        <f>CONCATENATE(ROW(P444)-2," - ",Components!B444)</f>
        <v xml:space="preserve">442 - </v>
      </c>
      <c r="Q444" t="str">
        <f>CONCATENATE(Measures!B444&amp;" - "&amp;Measures!D444)</f>
        <v xml:space="preserve"> - </v>
      </c>
    </row>
    <row r="445" spans="16:17">
      <c r="P445" t="str">
        <f>CONCATENATE(ROW(P445)-2," - ",Components!B445)</f>
        <v xml:space="preserve">443 - </v>
      </c>
      <c r="Q445" t="str">
        <f>CONCATENATE(Measures!B445&amp;" - "&amp;Measures!D445)</f>
        <v xml:space="preserve"> - </v>
      </c>
    </row>
    <row r="446" spans="16:17">
      <c r="P446" t="str">
        <f>CONCATENATE(ROW(P446)-2," - ",Components!B446)</f>
        <v xml:space="preserve">444 - </v>
      </c>
      <c r="Q446" t="str">
        <f>CONCATENATE(Measures!B446&amp;" - "&amp;Measures!D446)</f>
        <v xml:space="preserve"> - </v>
      </c>
    </row>
    <row r="447" spans="16:17">
      <c r="P447" t="str">
        <f>CONCATENATE(ROW(P447)-2," - ",Components!B447)</f>
        <v xml:space="preserve">445 - </v>
      </c>
      <c r="Q447" t="str">
        <f>CONCATENATE(Measures!B447&amp;" - "&amp;Measures!D447)</f>
        <v xml:space="preserve"> - </v>
      </c>
    </row>
    <row r="448" spans="16:17">
      <c r="P448" t="str">
        <f>CONCATENATE(ROW(P448)-2," - ",Components!B448)</f>
        <v xml:space="preserve">446 - </v>
      </c>
      <c r="Q448" t="str">
        <f>CONCATENATE(Measures!B448&amp;" - "&amp;Measures!D448)</f>
        <v xml:space="preserve"> - </v>
      </c>
    </row>
    <row r="449" spans="16:17">
      <c r="P449" t="str">
        <f>CONCATENATE(ROW(P449)-2," - ",Components!B449)</f>
        <v xml:space="preserve">447 - </v>
      </c>
      <c r="Q449" t="str">
        <f>CONCATENATE(Measures!B449&amp;" - "&amp;Measures!D449)</f>
        <v xml:space="preserve"> - </v>
      </c>
    </row>
    <row r="450" spans="16:17">
      <c r="P450" t="str">
        <f>CONCATENATE(ROW(P450)-2," - ",Components!B450)</f>
        <v xml:space="preserve">448 - </v>
      </c>
      <c r="Q450" t="str">
        <f>CONCATENATE(Measures!B450&amp;" - "&amp;Measures!D450)</f>
        <v xml:space="preserve"> - </v>
      </c>
    </row>
    <row r="451" spans="16:17">
      <c r="P451" t="str">
        <f>CONCATENATE(ROW(P451)-2," - ",Components!B451)</f>
        <v xml:space="preserve">449 - </v>
      </c>
      <c r="Q451" t="str">
        <f>CONCATENATE(Measures!B451&amp;" - "&amp;Measures!D451)</f>
        <v xml:space="preserve"> - </v>
      </c>
    </row>
    <row r="452" spans="16:17">
      <c r="P452" t="str">
        <f>CONCATENATE(ROW(P452)-2," - ",Components!B452)</f>
        <v xml:space="preserve">450 - </v>
      </c>
      <c r="Q452" t="str">
        <f>CONCATENATE(Measures!B452&amp;" - "&amp;Measures!D452)</f>
        <v xml:space="preserve"> - </v>
      </c>
    </row>
    <row r="453" spans="16:17">
      <c r="P453" t="str">
        <f>CONCATENATE(ROW(P453)-2," - ",Components!B453)</f>
        <v xml:space="preserve">451 - </v>
      </c>
      <c r="Q453" t="str">
        <f>CONCATENATE(Measures!B453&amp;" - "&amp;Measures!D453)</f>
        <v xml:space="preserve"> - </v>
      </c>
    </row>
    <row r="454" spans="16:17">
      <c r="P454" t="str">
        <f>CONCATENATE(ROW(P454)-2," - ",Components!B454)</f>
        <v xml:space="preserve">452 - </v>
      </c>
      <c r="Q454" t="str">
        <f>CONCATENATE(Measures!B454&amp;" - "&amp;Measures!D454)</f>
        <v xml:space="preserve"> - </v>
      </c>
    </row>
    <row r="455" spans="16:17">
      <c r="P455" t="str">
        <f>CONCATENATE(ROW(P455)-2," - ",Components!B455)</f>
        <v xml:space="preserve">453 - </v>
      </c>
      <c r="Q455" t="str">
        <f>CONCATENATE(Measures!B455&amp;" - "&amp;Measures!D455)</f>
        <v xml:space="preserve"> - </v>
      </c>
    </row>
    <row r="456" spans="16:17">
      <c r="P456" t="str">
        <f>CONCATENATE(ROW(P456)-2," - ",Components!B456)</f>
        <v xml:space="preserve">454 - </v>
      </c>
      <c r="Q456" t="str">
        <f>CONCATENATE(Measures!B456&amp;" - "&amp;Measures!D456)</f>
        <v xml:space="preserve"> - </v>
      </c>
    </row>
    <row r="457" spans="16:17">
      <c r="P457" t="str">
        <f>CONCATENATE(ROW(P457)-2," - ",Components!B457)</f>
        <v xml:space="preserve">455 - </v>
      </c>
      <c r="Q457" t="str">
        <f>CONCATENATE(Measures!B457&amp;" - "&amp;Measures!D457)</f>
        <v xml:space="preserve"> - </v>
      </c>
    </row>
    <row r="458" spans="16:17">
      <c r="P458" t="str">
        <f>CONCATENATE(ROW(P458)-2," - ",Components!B458)</f>
        <v xml:space="preserve">456 - </v>
      </c>
      <c r="Q458" t="str">
        <f>CONCATENATE(Measures!B458&amp;" - "&amp;Measures!D458)</f>
        <v xml:space="preserve"> - </v>
      </c>
    </row>
    <row r="459" spans="16:17">
      <c r="P459" t="str">
        <f>CONCATENATE(ROW(P459)-2," - ",Components!B459)</f>
        <v xml:space="preserve">457 - </v>
      </c>
      <c r="Q459" t="str">
        <f>CONCATENATE(Measures!B459&amp;" - "&amp;Measures!D459)</f>
        <v xml:space="preserve"> - </v>
      </c>
    </row>
    <row r="460" spans="16:17">
      <c r="P460" t="str">
        <f>CONCATENATE(ROW(P460)-2," - ",Components!B460)</f>
        <v xml:space="preserve">458 - </v>
      </c>
      <c r="Q460" t="str">
        <f>CONCATENATE(Measures!B460&amp;" - "&amp;Measures!D460)</f>
        <v xml:space="preserve"> - </v>
      </c>
    </row>
    <row r="461" spans="16:17">
      <c r="P461" t="str">
        <f>CONCATENATE(ROW(P461)-2," - ",Components!B461)</f>
        <v xml:space="preserve">459 - </v>
      </c>
      <c r="Q461" t="str">
        <f>CONCATENATE(Measures!B461&amp;" - "&amp;Measures!D461)</f>
        <v xml:space="preserve"> - </v>
      </c>
    </row>
    <row r="462" spans="16:17">
      <c r="P462" t="str">
        <f>CONCATENATE(ROW(P462)-2," - ",Components!B462)</f>
        <v xml:space="preserve">460 - </v>
      </c>
      <c r="Q462" t="str">
        <f>CONCATENATE(Measures!B462&amp;" - "&amp;Measures!D462)</f>
        <v xml:space="preserve"> - </v>
      </c>
    </row>
    <row r="463" spans="16:17">
      <c r="P463" t="str">
        <f>CONCATENATE(ROW(P463)-2," - ",Components!B463)</f>
        <v xml:space="preserve">461 - </v>
      </c>
      <c r="Q463" t="str">
        <f>CONCATENATE(Measures!B463&amp;" - "&amp;Measures!D463)</f>
        <v xml:space="preserve"> - </v>
      </c>
    </row>
    <row r="464" spans="16:17">
      <c r="P464" t="str">
        <f>CONCATENATE(ROW(P464)-2," - ",Components!B464)</f>
        <v xml:space="preserve">462 - </v>
      </c>
      <c r="Q464" t="str">
        <f>CONCATENATE(Measures!B464&amp;" - "&amp;Measures!D464)</f>
        <v xml:space="preserve"> - </v>
      </c>
    </row>
    <row r="465" spans="16:17">
      <c r="P465" t="str">
        <f>CONCATENATE(ROW(P465)-2," - ",Components!B465)</f>
        <v xml:space="preserve">463 - </v>
      </c>
      <c r="Q465" t="str">
        <f>CONCATENATE(Measures!B465&amp;" - "&amp;Measures!D465)</f>
        <v xml:space="preserve"> - </v>
      </c>
    </row>
    <row r="466" spans="16:17">
      <c r="P466" t="str">
        <f>CONCATENATE(ROW(P466)-2," - ",Components!B466)</f>
        <v xml:space="preserve">464 - </v>
      </c>
      <c r="Q466" t="str">
        <f>CONCATENATE(Measures!B466&amp;" - "&amp;Measures!D466)</f>
        <v xml:space="preserve"> - </v>
      </c>
    </row>
    <row r="467" spans="16:17">
      <c r="P467" t="str">
        <f>CONCATENATE(ROW(P467)-2," - ",Components!B467)</f>
        <v xml:space="preserve">465 - </v>
      </c>
      <c r="Q467" t="str">
        <f>CONCATENATE(Measures!B467&amp;" - "&amp;Measures!D467)</f>
        <v xml:space="preserve"> - </v>
      </c>
    </row>
    <row r="468" spans="16:17">
      <c r="P468" t="str">
        <f>CONCATENATE(ROW(P468)-2," - ",Components!B468)</f>
        <v xml:space="preserve">466 - </v>
      </c>
      <c r="Q468" t="str">
        <f>CONCATENATE(Measures!B468&amp;" - "&amp;Measures!D468)</f>
        <v xml:space="preserve"> - </v>
      </c>
    </row>
    <row r="469" spans="16:17">
      <c r="P469" t="str">
        <f>CONCATENATE(ROW(P469)-2," - ",Components!B469)</f>
        <v xml:space="preserve">467 - </v>
      </c>
      <c r="Q469" t="str">
        <f>CONCATENATE(Measures!B469&amp;" - "&amp;Measures!D469)</f>
        <v xml:space="preserve"> - </v>
      </c>
    </row>
    <row r="470" spans="16:17">
      <c r="P470" t="str">
        <f>CONCATENATE(ROW(P470)-2," - ",Components!B470)</f>
        <v xml:space="preserve">468 - </v>
      </c>
      <c r="Q470" t="str">
        <f>CONCATENATE(Measures!B470&amp;" - "&amp;Measures!D470)</f>
        <v xml:space="preserve"> - </v>
      </c>
    </row>
    <row r="471" spans="16:17">
      <c r="P471" t="str">
        <f>CONCATENATE(ROW(P471)-2," - ",Components!B471)</f>
        <v xml:space="preserve">469 - </v>
      </c>
      <c r="Q471" t="str">
        <f>CONCATENATE(Measures!B471&amp;" - "&amp;Measures!D471)</f>
        <v xml:space="preserve"> - </v>
      </c>
    </row>
    <row r="472" spans="16:17">
      <c r="P472" t="str">
        <f>CONCATENATE(ROW(P472)-2," - ",Components!B472)</f>
        <v xml:space="preserve">470 - </v>
      </c>
      <c r="Q472" t="str">
        <f>CONCATENATE(Measures!B472&amp;" - "&amp;Measures!D472)</f>
        <v xml:space="preserve"> - </v>
      </c>
    </row>
    <row r="473" spans="16:17">
      <c r="P473" t="str">
        <f>CONCATENATE(ROW(P473)-2," - ",Components!B473)</f>
        <v xml:space="preserve">471 - </v>
      </c>
      <c r="Q473" t="str">
        <f>CONCATENATE(Measures!B473&amp;" - "&amp;Measures!D473)</f>
        <v xml:space="preserve"> - </v>
      </c>
    </row>
    <row r="474" spans="16:17">
      <c r="P474" t="str">
        <f>CONCATENATE(ROW(P474)-2," - ",Components!B474)</f>
        <v xml:space="preserve">472 - </v>
      </c>
      <c r="Q474" t="str">
        <f>CONCATENATE(Measures!B474&amp;" - "&amp;Measures!D474)</f>
        <v xml:space="preserve"> - </v>
      </c>
    </row>
    <row r="475" spans="16:17">
      <c r="P475" t="str">
        <f>CONCATENATE(ROW(P475)-2," - ",Components!B475)</f>
        <v xml:space="preserve">473 - </v>
      </c>
      <c r="Q475" t="str">
        <f>CONCATENATE(Measures!B475&amp;" - "&amp;Measures!D475)</f>
        <v xml:space="preserve"> - </v>
      </c>
    </row>
    <row r="476" spans="16:17">
      <c r="P476" t="str">
        <f>CONCATENATE(ROW(P476)-2," - ",Components!B476)</f>
        <v xml:space="preserve">474 - </v>
      </c>
      <c r="Q476" t="str">
        <f>CONCATENATE(Measures!B476&amp;" - "&amp;Measures!D476)</f>
        <v xml:space="preserve"> - </v>
      </c>
    </row>
    <row r="477" spans="16:17">
      <c r="P477" t="str">
        <f>CONCATENATE(ROW(P477)-2," - ",Components!B477)</f>
        <v xml:space="preserve">475 - </v>
      </c>
      <c r="Q477" t="str">
        <f>CONCATENATE(Measures!B477&amp;" - "&amp;Measures!D477)</f>
        <v xml:space="preserve"> - </v>
      </c>
    </row>
    <row r="478" spans="16:17">
      <c r="P478" t="str">
        <f>CONCATENATE(ROW(P478)-2," - ",Components!B478)</f>
        <v xml:space="preserve">476 - </v>
      </c>
      <c r="Q478" t="str">
        <f>CONCATENATE(Measures!B478&amp;" - "&amp;Measures!D478)</f>
        <v xml:space="preserve"> - </v>
      </c>
    </row>
    <row r="479" spans="16:17">
      <c r="P479" t="str">
        <f>CONCATENATE(ROW(P479)-2," - ",Components!B479)</f>
        <v xml:space="preserve">477 - </v>
      </c>
      <c r="Q479" t="str">
        <f>CONCATENATE(Measures!B479&amp;" - "&amp;Measures!D479)</f>
        <v xml:space="preserve"> - </v>
      </c>
    </row>
    <row r="480" spans="16:17">
      <c r="P480" t="str">
        <f>CONCATENATE(ROW(P480)-2," - ",Components!B480)</f>
        <v xml:space="preserve">478 - </v>
      </c>
      <c r="Q480" t="str">
        <f>CONCATENATE(Measures!B480&amp;" - "&amp;Measures!D480)</f>
        <v xml:space="preserve"> - </v>
      </c>
    </row>
    <row r="481" spans="16:17">
      <c r="P481" t="str">
        <f>CONCATENATE(ROW(P481)-2," - ",Components!B481)</f>
        <v xml:space="preserve">479 - </v>
      </c>
      <c r="Q481" t="str">
        <f>CONCATENATE(Measures!B481&amp;" - "&amp;Measures!D481)</f>
        <v xml:space="preserve"> - </v>
      </c>
    </row>
    <row r="482" spans="16:17">
      <c r="P482" t="str">
        <f>CONCATENATE(ROW(P482)-2," - ",Components!B482)</f>
        <v xml:space="preserve">480 - </v>
      </c>
      <c r="Q482" t="str">
        <f>CONCATENATE(Measures!B482&amp;" - "&amp;Measures!D482)</f>
        <v xml:space="preserve"> - </v>
      </c>
    </row>
    <row r="483" spans="16:17">
      <c r="P483" t="str">
        <f>CONCATENATE(ROW(P483)-2," - ",Components!B483)</f>
        <v xml:space="preserve">481 - </v>
      </c>
      <c r="Q483" t="str">
        <f>CONCATENATE(Measures!B483&amp;" - "&amp;Measures!D483)</f>
        <v xml:space="preserve"> - </v>
      </c>
    </row>
    <row r="484" spans="16:17">
      <c r="P484" t="str">
        <f>CONCATENATE(ROW(P484)-2," - ",Components!B484)</f>
        <v xml:space="preserve">482 - </v>
      </c>
      <c r="Q484" t="str">
        <f>CONCATENATE(Measures!B484&amp;" - "&amp;Measures!D484)</f>
        <v xml:space="preserve"> - </v>
      </c>
    </row>
    <row r="485" spans="16:17">
      <c r="P485" t="str">
        <f>CONCATENATE(ROW(P485)-2," - ",Components!B485)</f>
        <v xml:space="preserve">483 - </v>
      </c>
      <c r="Q485" t="str">
        <f>CONCATENATE(Measures!B485&amp;" - "&amp;Measures!D485)</f>
        <v xml:space="preserve"> - </v>
      </c>
    </row>
    <row r="486" spans="16:17">
      <c r="P486" t="str">
        <f>CONCATENATE(ROW(P486)-2," - ",Components!B486)</f>
        <v xml:space="preserve">484 - </v>
      </c>
      <c r="Q486" t="str">
        <f>CONCATENATE(Measures!B486&amp;" - "&amp;Measures!D486)</f>
        <v xml:space="preserve"> - </v>
      </c>
    </row>
    <row r="487" spans="16:17">
      <c r="P487" t="str">
        <f>CONCATENATE(ROW(P487)-2," - ",Components!B487)</f>
        <v xml:space="preserve">485 - </v>
      </c>
      <c r="Q487" t="str">
        <f>CONCATENATE(Measures!B487&amp;" - "&amp;Measures!D487)</f>
        <v xml:space="preserve"> - </v>
      </c>
    </row>
    <row r="488" spans="16:17">
      <c r="P488" t="str">
        <f>CONCATENATE(ROW(P488)-2," - ",Components!B488)</f>
        <v xml:space="preserve">486 - </v>
      </c>
      <c r="Q488" t="str">
        <f>CONCATENATE(Measures!B488&amp;" - "&amp;Measures!D488)</f>
        <v xml:space="preserve"> - </v>
      </c>
    </row>
    <row r="489" spans="16:17">
      <c r="P489" t="str">
        <f>CONCATENATE(ROW(P489)-2," - ",Components!B489)</f>
        <v xml:space="preserve">487 - </v>
      </c>
      <c r="Q489" t="str">
        <f>CONCATENATE(Measures!B489&amp;" - "&amp;Measures!D489)</f>
        <v xml:space="preserve"> - </v>
      </c>
    </row>
    <row r="490" spans="16:17">
      <c r="P490" t="str">
        <f>CONCATENATE(ROW(P490)-2," - ",Components!B490)</f>
        <v xml:space="preserve">488 - </v>
      </c>
      <c r="Q490" t="str">
        <f>CONCATENATE(Measures!B490&amp;" - "&amp;Measures!D490)</f>
        <v xml:space="preserve"> - </v>
      </c>
    </row>
    <row r="491" spans="16:17">
      <c r="P491" t="str">
        <f>CONCATENATE(ROW(P491)-2," - ",Components!B491)</f>
        <v xml:space="preserve">489 - </v>
      </c>
      <c r="Q491" t="str">
        <f>CONCATENATE(Measures!B491&amp;" - "&amp;Measures!D491)</f>
        <v xml:space="preserve"> - </v>
      </c>
    </row>
    <row r="492" spans="16:17">
      <c r="P492" t="str">
        <f>CONCATENATE(ROW(P492)-2," - ",Components!B492)</f>
        <v xml:space="preserve">490 - </v>
      </c>
      <c r="Q492" t="str">
        <f>CONCATENATE(Measures!B492&amp;" - "&amp;Measures!D492)</f>
        <v xml:space="preserve"> - </v>
      </c>
    </row>
    <row r="493" spans="16:17">
      <c r="P493" t="str">
        <f>CONCATENATE(ROW(P493)-2," - ",Components!B493)</f>
        <v xml:space="preserve">491 - </v>
      </c>
      <c r="Q493" t="str">
        <f>CONCATENATE(Measures!B493&amp;" - "&amp;Measures!D493)</f>
        <v xml:space="preserve"> - </v>
      </c>
    </row>
    <row r="494" spans="16:17">
      <c r="P494" t="str">
        <f>CONCATENATE(ROW(P494)-2," - ",Components!B494)</f>
        <v xml:space="preserve">492 - </v>
      </c>
      <c r="Q494" t="str">
        <f>CONCATENATE(Measures!B494&amp;" - "&amp;Measures!D494)</f>
        <v xml:space="preserve"> - </v>
      </c>
    </row>
    <row r="495" spans="16:17">
      <c r="P495" t="str">
        <f>CONCATENATE(ROW(P495)-2," - ",Components!B495)</f>
        <v xml:space="preserve">493 - </v>
      </c>
      <c r="Q495" t="str">
        <f>CONCATENATE(Measures!B495&amp;" - "&amp;Measures!D495)</f>
        <v xml:space="preserve"> - </v>
      </c>
    </row>
    <row r="496" spans="16:17">
      <c r="P496" t="str">
        <f>CONCATENATE(ROW(P496)-2," - ",Components!B496)</f>
        <v xml:space="preserve">494 - </v>
      </c>
      <c r="Q496" t="str">
        <f>CONCATENATE(Measures!B496&amp;" - "&amp;Measures!D496)</f>
        <v xml:space="preserve"> - </v>
      </c>
    </row>
    <row r="497" spans="16:17">
      <c r="P497" t="str">
        <f>CONCATENATE(ROW(P497)-2," - ",Components!B497)</f>
        <v xml:space="preserve">495 - </v>
      </c>
      <c r="Q497" t="str">
        <f>CONCATENATE(Measures!B497&amp;" - "&amp;Measures!D497)</f>
        <v xml:space="preserve"> - </v>
      </c>
    </row>
    <row r="498" spans="16:17">
      <c r="P498" t="str">
        <f>CONCATENATE(ROW(P498)-2," - ",Components!B498)</f>
        <v xml:space="preserve">496 - </v>
      </c>
      <c r="Q498" t="str">
        <f>CONCATENATE(Measures!B498&amp;" - "&amp;Measures!D498)</f>
        <v xml:space="preserve"> - </v>
      </c>
    </row>
    <row r="499" spans="16:17">
      <c r="P499" t="str">
        <f>CONCATENATE(ROW(P499)-2," - ",Components!B499)</f>
        <v xml:space="preserve">497 - </v>
      </c>
      <c r="Q499" t="str">
        <f>CONCATENATE(Measures!B499&amp;" - "&amp;Measures!D499)</f>
        <v xml:space="preserve"> - </v>
      </c>
    </row>
    <row r="500" spans="16:17">
      <c r="P500" t="str">
        <f>CONCATENATE(ROW(P500)-2," - ",Components!B500)</f>
        <v xml:space="preserve">498 - </v>
      </c>
      <c r="Q500" t="str">
        <f>CONCATENATE(Measures!B500&amp;" - "&amp;Measures!D500)</f>
        <v xml:space="preserve"> - </v>
      </c>
    </row>
    <row r="501" spans="16:17">
      <c r="P501" t="str">
        <f>CONCATENATE(ROW(P501)-2," - ",Components!B501)</f>
        <v xml:space="preserve">499 - </v>
      </c>
      <c r="Q501" t="str">
        <f>CONCATENATE(Measures!B501&amp;" - "&amp;Measures!D501)</f>
        <v xml:space="preserve"> - </v>
      </c>
    </row>
    <row r="502" spans="16:17">
      <c r="P502" t="str">
        <f>CONCATENATE(ROW(P502)-2," - ",Components!B502)</f>
        <v xml:space="preserve">500 - </v>
      </c>
      <c r="Q502" t="str">
        <f>CONCATENATE(Measures!B502&amp;" - "&amp;Measures!D502)</f>
        <v xml:space="preserve"> - </v>
      </c>
    </row>
    <row r="503" spans="16:17">
      <c r="P503" t="str">
        <f>CONCATENATE(ROW(P503)-2," - ",Components!B503)</f>
        <v xml:space="preserve">501 - </v>
      </c>
      <c r="Q503" t="str">
        <f>CONCATENATE(Measures!B503&amp;" - "&amp;Measures!D503)</f>
        <v xml:space="preserve"> - </v>
      </c>
    </row>
    <row r="504" spans="16:17">
      <c r="P504" t="str">
        <f>CONCATENATE(ROW(P504)-2," - ",Components!B504)</f>
        <v xml:space="preserve">502 - </v>
      </c>
      <c r="Q504" t="str">
        <f>CONCATENATE(Measures!B504&amp;" - "&amp;Measures!D504)</f>
        <v xml:space="preserve"> - </v>
      </c>
    </row>
    <row r="505" spans="16:17">
      <c r="P505" t="str">
        <f>CONCATENATE(ROW(P505)-2," - ",Components!B505)</f>
        <v xml:space="preserve">503 - </v>
      </c>
      <c r="Q505" t="str">
        <f>CONCATENATE(Measures!B505&amp;" - "&amp;Measures!D505)</f>
        <v xml:space="preserve"> - </v>
      </c>
    </row>
    <row r="506" spans="16:17">
      <c r="P506" t="str">
        <f>CONCATENATE(ROW(P506)-2," - ",Components!B506)</f>
        <v xml:space="preserve">504 - </v>
      </c>
      <c r="Q506" t="str">
        <f>CONCATENATE(Measures!B506&amp;" - "&amp;Measures!D506)</f>
        <v xml:space="preserve"> - </v>
      </c>
    </row>
    <row r="507" spans="16:17">
      <c r="P507" t="str">
        <f>CONCATENATE(ROW(P507)-2," - ",Components!B507)</f>
        <v xml:space="preserve">505 - </v>
      </c>
      <c r="Q507" t="str">
        <f>CONCATENATE(Measures!B507&amp;" - "&amp;Measures!D507)</f>
        <v xml:space="preserve"> - </v>
      </c>
    </row>
    <row r="508" spans="16:17">
      <c r="P508" t="str">
        <f>CONCATENATE(ROW(P508)-2," - ",Components!B508)</f>
        <v xml:space="preserve">506 - </v>
      </c>
      <c r="Q508" t="str">
        <f>CONCATENATE(Measures!B508&amp;" - "&amp;Measures!D508)</f>
        <v xml:space="preserve"> - </v>
      </c>
    </row>
    <row r="509" spans="16:17">
      <c r="P509" t="str">
        <f>CONCATENATE(ROW(P509)-2," - ",Components!B509)</f>
        <v xml:space="preserve">507 - </v>
      </c>
      <c r="Q509" t="str">
        <f>CONCATENATE(Measures!B509&amp;" - "&amp;Measures!D509)</f>
        <v xml:space="preserve"> - </v>
      </c>
    </row>
    <row r="510" spans="16:17">
      <c r="P510" t="str">
        <f>CONCATENATE(ROW(P510)-2," - ",Components!B510)</f>
        <v xml:space="preserve">508 - </v>
      </c>
      <c r="Q510" t="str">
        <f>CONCATENATE(Measures!B510&amp;" - "&amp;Measures!D510)</f>
        <v xml:space="preserve"> - </v>
      </c>
    </row>
    <row r="511" spans="16:17">
      <c r="P511" t="str">
        <f>CONCATENATE(ROW(P511)-2," - ",Components!B511)</f>
        <v xml:space="preserve">509 - </v>
      </c>
      <c r="Q511" t="str">
        <f>CONCATENATE(Measures!B511&amp;" - "&amp;Measures!D511)</f>
        <v xml:space="preserve"> - </v>
      </c>
    </row>
    <row r="512" spans="16:17">
      <c r="P512" t="str">
        <f>CONCATENATE(ROW(P512)-2," - ",Components!B512)</f>
        <v xml:space="preserve">510 - </v>
      </c>
      <c r="Q512" t="str">
        <f>CONCATENATE(Measures!B512&amp;" - "&amp;Measures!D512)</f>
        <v xml:space="preserve"> - </v>
      </c>
    </row>
    <row r="513" spans="16:17">
      <c r="P513" t="str">
        <f>CONCATENATE(ROW(P513)-2," - ",Components!B513)</f>
        <v xml:space="preserve">511 - </v>
      </c>
      <c r="Q513" t="str">
        <f>CONCATENATE(Measures!B513&amp;" - "&amp;Measures!D513)</f>
        <v xml:space="preserve"> - </v>
      </c>
    </row>
    <row r="514" spans="16:17">
      <c r="P514" t="str">
        <f>CONCATENATE(ROW(P514)-2," - ",Components!B514)</f>
        <v xml:space="preserve">512 - </v>
      </c>
      <c r="Q514" t="str">
        <f>CONCATENATE(Measures!B514&amp;" - "&amp;Measures!D514)</f>
        <v xml:space="preserve"> - </v>
      </c>
    </row>
    <row r="515" spans="16:17">
      <c r="P515" t="str">
        <f>CONCATENATE(ROW(P515)-2," - ",Components!B515)</f>
        <v xml:space="preserve">513 - </v>
      </c>
      <c r="Q515" t="str">
        <f>CONCATENATE(Measures!B515&amp;" - "&amp;Measures!D515)</f>
        <v xml:space="preserve"> - </v>
      </c>
    </row>
    <row r="516" spans="16:17">
      <c r="P516" t="str">
        <f>CONCATENATE(ROW(P516)-2," - ",Components!B516)</f>
        <v xml:space="preserve">514 - </v>
      </c>
      <c r="Q516" t="str">
        <f>CONCATENATE(Measures!B516&amp;" - "&amp;Measures!D516)</f>
        <v xml:space="preserve"> - </v>
      </c>
    </row>
    <row r="517" spans="16:17">
      <c r="P517" t="str">
        <f>CONCATENATE(ROW(P517)-2," - ",Components!B517)</f>
        <v xml:space="preserve">515 - </v>
      </c>
      <c r="Q517" t="str">
        <f>CONCATENATE(Measures!B517&amp;" - "&amp;Measures!D517)</f>
        <v xml:space="preserve"> - </v>
      </c>
    </row>
    <row r="518" spans="16:17">
      <c r="P518" t="str">
        <f>CONCATENATE(ROW(P518)-2," - ",Components!B518)</f>
        <v xml:space="preserve">516 - </v>
      </c>
      <c r="Q518" t="str">
        <f>CONCATENATE(Measures!B518&amp;" - "&amp;Measures!D518)</f>
        <v xml:space="preserve"> - </v>
      </c>
    </row>
    <row r="519" spans="16:17">
      <c r="P519" t="str">
        <f>CONCATENATE(ROW(P519)-2," - ",Components!B519)</f>
        <v xml:space="preserve">517 - </v>
      </c>
      <c r="Q519" t="str">
        <f>CONCATENATE(Measures!B519&amp;" - "&amp;Measures!D519)</f>
        <v xml:space="preserve"> - </v>
      </c>
    </row>
    <row r="520" spans="16:17">
      <c r="P520" t="str">
        <f>CONCATENATE(ROW(P520)-2," - ",Components!B520)</f>
        <v xml:space="preserve">518 - </v>
      </c>
      <c r="Q520" t="str">
        <f>CONCATENATE(Measures!B520&amp;" - "&amp;Measures!D520)</f>
        <v xml:space="preserve"> - </v>
      </c>
    </row>
    <row r="521" spans="16:17">
      <c r="P521" t="str">
        <f>CONCATENATE(ROW(P521)-2," - ",Components!B521)</f>
        <v xml:space="preserve">519 - </v>
      </c>
      <c r="Q521" t="str">
        <f>CONCATENATE(Measures!B521&amp;" - "&amp;Measures!D521)</f>
        <v xml:space="preserve"> - </v>
      </c>
    </row>
    <row r="522" spans="16:17">
      <c r="P522" t="str">
        <f>CONCATENATE(ROW(P522)-2," - ",Components!B522)</f>
        <v xml:space="preserve">520 - </v>
      </c>
      <c r="Q522" t="str">
        <f>CONCATENATE(Measures!B522&amp;" - "&amp;Measures!D522)</f>
        <v xml:space="preserve"> - </v>
      </c>
    </row>
    <row r="523" spans="16:17">
      <c r="P523" t="str">
        <f>CONCATENATE(ROW(P523)-2," - ",Components!B523)</f>
        <v xml:space="preserve">521 - </v>
      </c>
      <c r="Q523" t="str">
        <f>CONCATENATE(Measures!B523&amp;" - "&amp;Measures!D523)</f>
        <v xml:space="preserve"> - </v>
      </c>
    </row>
    <row r="524" spans="16:17">
      <c r="P524" t="str">
        <f>CONCATENATE(ROW(P524)-2," - ",Components!B524)</f>
        <v xml:space="preserve">522 - </v>
      </c>
      <c r="Q524" t="str">
        <f>CONCATENATE(Measures!B524&amp;" - "&amp;Measures!D524)</f>
        <v xml:space="preserve"> - </v>
      </c>
    </row>
    <row r="525" spans="16:17">
      <c r="P525" t="str">
        <f>CONCATENATE(ROW(P525)-2," - ",Components!B525)</f>
        <v xml:space="preserve">523 - </v>
      </c>
      <c r="Q525" t="str">
        <f>CONCATENATE(Measures!B525&amp;" - "&amp;Measures!D525)</f>
        <v xml:space="preserve"> - </v>
      </c>
    </row>
    <row r="526" spans="16:17">
      <c r="P526" t="str">
        <f>CONCATENATE(ROW(P526)-2," - ",Components!B526)</f>
        <v xml:space="preserve">524 - </v>
      </c>
      <c r="Q526" t="str">
        <f>CONCATENATE(Measures!B526&amp;" - "&amp;Measures!D526)</f>
        <v xml:space="preserve"> - </v>
      </c>
    </row>
    <row r="527" spans="16:17">
      <c r="P527" t="str">
        <f>CONCATENATE(ROW(P527)-2," - ",Components!B527)</f>
        <v xml:space="preserve">525 - </v>
      </c>
      <c r="Q527" t="str">
        <f>CONCATENATE(Measures!B527&amp;" - "&amp;Measures!D527)</f>
        <v xml:space="preserve"> - </v>
      </c>
    </row>
    <row r="528" spans="16:17">
      <c r="P528" t="str">
        <f>CONCATENATE(ROW(P528)-2," - ",Components!B528)</f>
        <v xml:space="preserve">526 - </v>
      </c>
      <c r="Q528" t="str">
        <f>CONCATENATE(Measures!B528&amp;" - "&amp;Measures!D528)</f>
        <v xml:space="preserve"> - </v>
      </c>
    </row>
    <row r="529" spans="16:17">
      <c r="P529" t="str">
        <f>CONCATENATE(ROW(P529)-2," - ",Components!B529)</f>
        <v xml:space="preserve">527 - </v>
      </c>
      <c r="Q529" t="str">
        <f>CONCATENATE(Measures!B529&amp;" - "&amp;Measures!D529)</f>
        <v xml:space="preserve"> - </v>
      </c>
    </row>
    <row r="530" spans="16:17">
      <c r="P530" t="str">
        <f>CONCATENATE(ROW(P530)-2," - ",Components!B530)</f>
        <v xml:space="preserve">528 - </v>
      </c>
      <c r="Q530" t="str">
        <f>CONCATENATE(Measures!B530&amp;" - "&amp;Measures!D530)</f>
        <v xml:space="preserve"> - </v>
      </c>
    </row>
    <row r="531" spans="16:17">
      <c r="P531" t="str">
        <f>CONCATENATE(ROW(P531)-2," - ",Components!B531)</f>
        <v xml:space="preserve">529 - </v>
      </c>
      <c r="Q531" t="str">
        <f>CONCATENATE(Measures!B531&amp;" - "&amp;Measures!D531)</f>
        <v xml:space="preserve"> - </v>
      </c>
    </row>
    <row r="532" spans="16:17">
      <c r="P532" t="str">
        <f>CONCATENATE(ROW(P532)-2," - ",Components!B532)</f>
        <v xml:space="preserve">530 - </v>
      </c>
      <c r="Q532" t="str">
        <f>CONCATENATE(Measures!B532&amp;" - "&amp;Measures!D532)</f>
        <v xml:space="preserve"> - </v>
      </c>
    </row>
    <row r="533" spans="16:17">
      <c r="P533" t="str">
        <f>CONCATENATE(ROW(P533)-2," - ",Components!B533)</f>
        <v xml:space="preserve">531 - </v>
      </c>
      <c r="Q533" t="str">
        <f>CONCATENATE(Measures!B533&amp;" - "&amp;Measures!D533)</f>
        <v xml:space="preserve"> - </v>
      </c>
    </row>
    <row r="534" spans="16:17">
      <c r="P534" t="str">
        <f>CONCATENATE(ROW(P534)-2," - ",Components!B534)</f>
        <v xml:space="preserve">532 - </v>
      </c>
      <c r="Q534" t="str">
        <f>CONCATENATE(Measures!B534&amp;" - "&amp;Measures!D534)</f>
        <v xml:space="preserve"> - </v>
      </c>
    </row>
    <row r="535" spans="16:17">
      <c r="P535" t="str">
        <f>CONCATENATE(ROW(P535)-2," - ",Components!B535)</f>
        <v xml:space="preserve">533 - </v>
      </c>
      <c r="Q535" t="str">
        <f>CONCATENATE(Measures!B535&amp;" - "&amp;Measures!D535)</f>
        <v xml:space="preserve"> - </v>
      </c>
    </row>
    <row r="536" spans="16:17">
      <c r="P536" t="str">
        <f>CONCATENATE(ROW(P536)-2," - ",Components!B536)</f>
        <v xml:space="preserve">534 - </v>
      </c>
      <c r="Q536" t="str">
        <f>CONCATENATE(Measures!B536&amp;" - "&amp;Measures!D536)</f>
        <v xml:space="preserve"> - </v>
      </c>
    </row>
    <row r="537" spans="16:17">
      <c r="P537" t="str">
        <f>CONCATENATE(ROW(P537)-2," - ",Components!B537)</f>
        <v xml:space="preserve">535 - </v>
      </c>
      <c r="Q537" t="str">
        <f>CONCATENATE(Measures!B537&amp;" - "&amp;Measures!D537)</f>
        <v xml:space="preserve"> - </v>
      </c>
    </row>
    <row r="538" spans="16:17">
      <c r="P538" t="str">
        <f>CONCATENATE(ROW(P538)-2," - ",Components!B538)</f>
        <v xml:space="preserve">536 - </v>
      </c>
      <c r="Q538" t="str">
        <f>CONCATENATE(Measures!B538&amp;" - "&amp;Measures!D538)</f>
        <v xml:space="preserve"> - </v>
      </c>
    </row>
    <row r="539" spans="16:17">
      <c r="P539" t="str">
        <f>CONCATENATE(ROW(P539)-2," - ",Components!B539)</f>
        <v xml:space="preserve">537 - </v>
      </c>
      <c r="Q539" t="str">
        <f>CONCATENATE(Measures!B539&amp;" - "&amp;Measures!D539)</f>
        <v xml:space="preserve"> - </v>
      </c>
    </row>
    <row r="540" spans="16:17">
      <c r="P540" t="str">
        <f>CONCATENATE(ROW(P540)-2," - ",Components!B540)</f>
        <v xml:space="preserve">538 - </v>
      </c>
      <c r="Q540" t="str">
        <f>CONCATENATE(Measures!B540&amp;" - "&amp;Measures!D540)</f>
        <v xml:space="preserve"> - </v>
      </c>
    </row>
    <row r="541" spans="16:17">
      <c r="P541" t="str">
        <f>CONCATENATE(ROW(P541)-2," - ",Components!B541)</f>
        <v xml:space="preserve">539 - </v>
      </c>
      <c r="Q541" t="str">
        <f>CONCATENATE(Measures!B541&amp;" - "&amp;Measures!D541)</f>
        <v xml:space="preserve"> - </v>
      </c>
    </row>
    <row r="542" spans="16:17">
      <c r="P542" t="str">
        <f>CONCATENATE(ROW(P542)-2," - ",Components!B542)</f>
        <v xml:space="preserve">540 - </v>
      </c>
      <c r="Q542" t="str">
        <f>CONCATENATE(Measures!B542&amp;" - "&amp;Measures!D542)</f>
        <v xml:space="preserve"> - </v>
      </c>
    </row>
    <row r="543" spans="16:17">
      <c r="P543" t="str">
        <f>CONCATENATE(ROW(P543)-2," - ",Components!B543)</f>
        <v xml:space="preserve">541 - </v>
      </c>
      <c r="Q543" t="str">
        <f>CONCATENATE(Measures!B543&amp;" - "&amp;Measures!D543)</f>
        <v xml:space="preserve"> - </v>
      </c>
    </row>
    <row r="544" spans="16:17">
      <c r="P544" t="str">
        <f>CONCATENATE(ROW(P544)-2," - ",Components!B544)</f>
        <v xml:space="preserve">542 - </v>
      </c>
      <c r="Q544" t="str">
        <f>CONCATENATE(Measures!B544&amp;" - "&amp;Measures!D544)</f>
        <v xml:space="preserve"> - </v>
      </c>
    </row>
    <row r="545" spans="16:17">
      <c r="P545" t="str">
        <f>CONCATENATE(ROW(P545)-2," - ",Components!B545)</f>
        <v xml:space="preserve">543 - </v>
      </c>
      <c r="Q545" t="str">
        <f>CONCATENATE(Measures!B545&amp;" - "&amp;Measures!D545)</f>
        <v xml:space="preserve"> - </v>
      </c>
    </row>
    <row r="546" spans="16:17">
      <c r="P546" t="str">
        <f>CONCATENATE(ROW(P546)-2," - ",Components!B546)</f>
        <v xml:space="preserve">544 - </v>
      </c>
      <c r="Q546" t="str">
        <f>CONCATENATE(Measures!B546&amp;" - "&amp;Measures!D546)</f>
        <v xml:space="preserve"> - </v>
      </c>
    </row>
    <row r="547" spans="16:17">
      <c r="P547" t="str">
        <f>CONCATENATE(ROW(P547)-2," - ",Components!B547)</f>
        <v xml:space="preserve">545 - </v>
      </c>
      <c r="Q547" t="str">
        <f>CONCATENATE(Measures!B547&amp;" - "&amp;Measures!D547)</f>
        <v xml:space="preserve"> - </v>
      </c>
    </row>
    <row r="548" spans="16:17">
      <c r="P548" t="str">
        <f>CONCATENATE(ROW(P548)-2," - ",Components!B548)</f>
        <v xml:space="preserve">546 - </v>
      </c>
      <c r="Q548" t="str">
        <f>CONCATENATE(Measures!B548&amp;" - "&amp;Measures!D548)</f>
        <v xml:space="preserve"> - </v>
      </c>
    </row>
    <row r="549" spans="16:17">
      <c r="P549" t="str">
        <f>CONCATENATE(ROW(P549)-2," - ",Components!B549)</f>
        <v xml:space="preserve">547 - </v>
      </c>
      <c r="Q549" t="str">
        <f>CONCATENATE(Measures!B549&amp;" - "&amp;Measures!D549)</f>
        <v xml:space="preserve"> - </v>
      </c>
    </row>
    <row r="550" spans="16:17">
      <c r="P550" t="str">
        <f>CONCATENATE(ROW(P550)-2," - ",Components!B550)</f>
        <v xml:space="preserve">548 - </v>
      </c>
      <c r="Q550" t="str">
        <f>CONCATENATE(Measures!B550&amp;" - "&amp;Measures!D550)</f>
        <v xml:space="preserve"> - </v>
      </c>
    </row>
    <row r="551" spans="16:17">
      <c r="P551" t="str">
        <f>CONCATENATE(ROW(P551)-2," - ",Components!B551)</f>
        <v xml:space="preserve">549 - </v>
      </c>
      <c r="Q551" t="str">
        <f>CONCATENATE(Measures!B551&amp;" - "&amp;Measures!D551)</f>
        <v xml:space="preserve"> - </v>
      </c>
    </row>
    <row r="552" spans="16:17">
      <c r="P552" t="str">
        <f>CONCATENATE(ROW(P552)-2," - ",Components!B552)</f>
        <v xml:space="preserve">550 - </v>
      </c>
      <c r="Q552" t="str">
        <f>CONCATENATE(Measures!B552&amp;" - "&amp;Measures!D552)</f>
        <v xml:space="preserve"> - </v>
      </c>
    </row>
    <row r="553" spans="16:17">
      <c r="P553" t="str">
        <f>CONCATENATE(ROW(P553)-2," - ",Components!B553)</f>
        <v xml:space="preserve">551 - </v>
      </c>
      <c r="Q553" t="str">
        <f>CONCATENATE(Measures!B553&amp;" - "&amp;Measures!D553)</f>
        <v xml:space="preserve"> - </v>
      </c>
    </row>
    <row r="554" spans="16:17">
      <c r="P554" t="str">
        <f>CONCATENATE(ROW(P554)-2," - ",Components!B554)</f>
        <v xml:space="preserve">552 - </v>
      </c>
      <c r="Q554" t="str">
        <f>CONCATENATE(Measures!B554&amp;" - "&amp;Measures!D554)</f>
        <v xml:space="preserve"> - </v>
      </c>
    </row>
    <row r="555" spans="16:17">
      <c r="P555" t="str">
        <f>CONCATENATE(ROW(P555)-2," - ",Components!B555)</f>
        <v xml:space="preserve">553 - </v>
      </c>
      <c r="Q555" t="str">
        <f>CONCATENATE(Measures!B555&amp;" - "&amp;Measures!D555)</f>
        <v xml:space="preserve"> - </v>
      </c>
    </row>
    <row r="556" spans="16:17">
      <c r="P556" t="str">
        <f>CONCATENATE(ROW(P556)-2," - ",Components!B556)</f>
        <v xml:space="preserve">554 - </v>
      </c>
      <c r="Q556" t="str">
        <f>CONCATENATE(Measures!B556&amp;" - "&amp;Measures!D556)</f>
        <v xml:space="preserve"> - </v>
      </c>
    </row>
    <row r="557" spans="16:17">
      <c r="P557" t="str">
        <f>CONCATENATE(ROW(P557)-2," - ",Components!B557)</f>
        <v xml:space="preserve">555 - </v>
      </c>
      <c r="Q557" t="str">
        <f>CONCATENATE(Measures!B557&amp;" - "&amp;Measures!D557)</f>
        <v xml:space="preserve"> - </v>
      </c>
    </row>
    <row r="558" spans="16:17">
      <c r="P558" t="str">
        <f>CONCATENATE(ROW(P558)-2," - ",Components!B558)</f>
        <v xml:space="preserve">556 - </v>
      </c>
      <c r="Q558" t="str">
        <f>CONCATENATE(Measures!B558&amp;" - "&amp;Measures!D558)</f>
        <v xml:space="preserve"> - </v>
      </c>
    </row>
    <row r="559" spans="16:17">
      <c r="P559" t="str">
        <f>CONCATENATE(ROW(P559)-2," - ",Components!B559)</f>
        <v xml:space="preserve">557 - </v>
      </c>
      <c r="Q559" t="str">
        <f>CONCATENATE(Measures!B559&amp;" - "&amp;Measures!D559)</f>
        <v xml:space="preserve"> - </v>
      </c>
    </row>
    <row r="560" spans="16:17">
      <c r="P560" t="str">
        <f>CONCATENATE(ROW(P560)-2," - ",Components!B560)</f>
        <v xml:space="preserve">558 - </v>
      </c>
      <c r="Q560" t="str">
        <f>CONCATENATE(Measures!B560&amp;" - "&amp;Measures!D560)</f>
        <v xml:space="preserve"> - </v>
      </c>
    </row>
    <row r="561" spans="16:17">
      <c r="P561" t="str">
        <f>CONCATENATE(ROW(P561)-2," - ",Components!B561)</f>
        <v xml:space="preserve">559 - </v>
      </c>
      <c r="Q561" t="str">
        <f>CONCATENATE(Measures!B561&amp;" - "&amp;Measures!D561)</f>
        <v xml:space="preserve"> - </v>
      </c>
    </row>
    <row r="562" spans="16:17">
      <c r="P562" t="str">
        <f>CONCATENATE(ROW(P562)-2," - ",Components!B562)</f>
        <v xml:space="preserve">560 - </v>
      </c>
      <c r="Q562" t="str">
        <f>CONCATENATE(Measures!B562&amp;" - "&amp;Measures!D562)</f>
        <v xml:space="preserve"> - </v>
      </c>
    </row>
    <row r="563" spans="16:17">
      <c r="P563" t="str">
        <f>CONCATENATE(ROW(P563)-2," - ",Components!B563)</f>
        <v xml:space="preserve">561 - </v>
      </c>
      <c r="Q563" t="str">
        <f>CONCATENATE(Measures!B563&amp;" - "&amp;Measures!D563)</f>
        <v xml:space="preserve"> - </v>
      </c>
    </row>
    <row r="564" spans="16:17">
      <c r="P564" t="str">
        <f>CONCATENATE(ROW(P564)-2," - ",Components!B564)</f>
        <v xml:space="preserve">562 - </v>
      </c>
      <c r="Q564" t="str">
        <f>CONCATENATE(Measures!B564&amp;" - "&amp;Measures!D564)</f>
        <v xml:space="preserve"> - </v>
      </c>
    </row>
    <row r="565" spans="16:17">
      <c r="P565" t="str">
        <f>CONCATENATE(ROW(P565)-2," - ",Components!B565)</f>
        <v xml:space="preserve">563 - </v>
      </c>
      <c r="Q565" t="str">
        <f>CONCATENATE(Measures!B565&amp;" - "&amp;Measures!D565)</f>
        <v xml:space="preserve"> - </v>
      </c>
    </row>
    <row r="566" spans="16:17">
      <c r="P566" t="str">
        <f>CONCATENATE(ROW(P566)-2," - ",Components!B566)</f>
        <v xml:space="preserve">564 - </v>
      </c>
      <c r="Q566" t="str">
        <f>CONCATENATE(Measures!B566&amp;" - "&amp;Measures!D566)</f>
        <v xml:space="preserve"> - </v>
      </c>
    </row>
    <row r="567" spans="16:17">
      <c r="P567" t="str">
        <f>CONCATENATE(ROW(P567)-2," - ",Components!B567)</f>
        <v xml:space="preserve">565 - </v>
      </c>
      <c r="Q567" t="str">
        <f>CONCATENATE(Measures!B567&amp;" - "&amp;Measures!D567)</f>
        <v xml:space="preserve"> - </v>
      </c>
    </row>
    <row r="568" spans="16:17">
      <c r="P568" t="str">
        <f>CONCATENATE(ROW(P568)-2," - ",Components!B568)</f>
        <v xml:space="preserve">566 - </v>
      </c>
      <c r="Q568" t="str">
        <f>CONCATENATE(Measures!B568&amp;" - "&amp;Measures!D568)</f>
        <v xml:space="preserve"> - </v>
      </c>
    </row>
    <row r="569" spans="16:17">
      <c r="P569" t="str">
        <f>CONCATENATE(ROW(P569)-2," - ",Components!B569)</f>
        <v xml:space="preserve">567 - </v>
      </c>
      <c r="Q569" t="str">
        <f>CONCATENATE(Measures!B569&amp;" - "&amp;Measures!D569)</f>
        <v xml:space="preserve"> - </v>
      </c>
    </row>
    <row r="570" spans="16:17">
      <c r="P570" t="str">
        <f>CONCATENATE(ROW(P570)-2," - ",Components!B570)</f>
        <v xml:space="preserve">568 - </v>
      </c>
      <c r="Q570" t="str">
        <f>CONCATENATE(Measures!B570&amp;" - "&amp;Measures!D570)</f>
        <v xml:space="preserve"> - </v>
      </c>
    </row>
    <row r="571" spans="16:17">
      <c r="P571" t="str">
        <f>CONCATENATE(ROW(P571)-2," - ",Components!B571)</f>
        <v xml:space="preserve">569 - </v>
      </c>
      <c r="Q571" t="str">
        <f>CONCATENATE(Measures!B571&amp;" - "&amp;Measures!D571)</f>
        <v xml:space="preserve"> - </v>
      </c>
    </row>
    <row r="572" spans="16:17">
      <c r="P572" t="str">
        <f>CONCATENATE(ROW(P572)-2," - ",Components!B572)</f>
        <v xml:space="preserve">570 - </v>
      </c>
      <c r="Q572" t="str">
        <f>CONCATENATE(Measures!B572&amp;" - "&amp;Measures!D572)</f>
        <v xml:space="preserve"> - </v>
      </c>
    </row>
    <row r="573" spans="16:17">
      <c r="P573" t="str">
        <f>CONCATENATE(ROW(P573)-2," - ",Components!B573)</f>
        <v xml:space="preserve">571 - </v>
      </c>
      <c r="Q573" t="str">
        <f>CONCATENATE(Measures!B573&amp;" - "&amp;Measures!D573)</f>
        <v xml:space="preserve"> - </v>
      </c>
    </row>
    <row r="574" spans="16:17">
      <c r="P574" t="str">
        <f>CONCATENATE(ROW(P574)-2," - ",Components!B574)</f>
        <v xml:space="preserve">572 - </v>
      </c>
      <c r="Q574" t="str">
        <f>CONCATENATE(Measures!B574&amp;" - "&amp;Measures!D574)</f>
        <v xml:space="preserve"> - </v>
      </c>
    </row>
    <row r="575" spans="16:17">
      <c r="P575" t="str">
        <f>CONCATENATE(ROW(P575)-2," - ",Components!B575)</f>
        <v xml:space="preserve">573 - </v>
      </c>
      <c r="Q575" t="str">
        <f>CONCATENATE(Measures!B575&amp;" - "&amp;Measures!D575)</f>
        <v xml:space="preserve"> - </v>
      </c>
    </row>
    <row r="576" spans="16:17">
      <c r="P576" t="str">
        <f>CONCATENATE(ROW(P576)-2," - ",Components!B576)</f>
        <v xml:space="preserve">574 - </v>
      </c>
      <c r="Q576" t="str">
        <f>CONCATENATE(Measures!B576&amp;" - "&amp;Measures!D576)</f>
        <v xml:space="preserve"> - </v>
      </c>
    </row>
    <row r="577" spans="16:17">
      <c r="P577" t="str">
        <f>CONCATENATE(ROW(P577)-2," - ",Components!B577)</f>
        <v xml:space="preserve">575 - </v>
      </c>
      <c r="Q577" t="str">
        <f>CONCATENATE(Measures!B577&amp;" - "&amp;Measures!D577)</f>
        <v xml:space="preserve"> - </v>
      </c>
    </row>
    <row r="578" spans="16:17">
      <c r="P578" t="str">
        <f>CONCATENATE(ROW(P578)-2," - ",Components!B578)</f>
        <v xml:space="preserve">576 - </v>
      </c>
      <c r="Q578" t="str">
        <f>CONCATENATE(Measures!B578&amp;" - "&amp;Measures!D578)</f>
        <v xml:space="preserve"> - </v>
      </c>
    </row>
    <row r="579" spans="16:17">
      <c r="P579" t="str">
        <f>CONCATENATE(ROW(P579)-2," - ",Components!B579)</f>
        <v xml:space="preserve">577 - </v>
      </c>
      <c r="Q579" t="str">
        <f>CONCATENATE(Measures!B579&amp;" - "&amp;Measures!D579)</f>
        <v xml:space="preserve"> - </v>
      </c>
    </row>
    <row r="580" spans="16:17">
      <c r="P580" t="str">
        <f>CONCATENATE(ROW(P580)-2," - ",Components!B580)</f>
        <v xml:space="preserve">578 - </v>
      </c>
      <c r="Q580" t="str">
        <f>CONCATENATE(Measures!B580&amp;" - "&amp;Measures!D580)</f>
        <v xml:space="preserve"> - </v>
      </c>
    </row>
    <row r="581" spans="16:17">
      <c r="P581" t="str">
        <f>CONCATENATE(ROW(P581)-2," - ",Components!B581)</f>
        <v xml:space="preserve">579 - </v>
      </c>
      <c r="Q581" t="str">
        <f>CONCATENATE(Measures!B581&amp;" - "&amp;Measures!D581)</f>
        <v xml:space="preserve"> - </v>
      </c>
    </row>
    <row r="582" spans="16:17">
      <c r="P582" t="str">
        <f>CONCATENATE(ROW(P582)-2," - ",Components!B582)</f>
        <v xml:space="preserve">580 - </v>
      </c>
      <c r="Q582" t="str">
        <f>CONCATENATE(Measures!B582&amp;" - "&amp;Measures!D582)</f>
        <v xml:space="preserve"> - </v>
      </c>
    </row>
    <row r="583" spans="16:17">
      <c r="P583" t="str">
        <f>CONCATENATE(ROW(P583)-2," - ",Components!B583)</f>
        <v xml:space="preserve">581 - </v>
      </c>
      <c r="Q583" t="str">
        <f>CONCATENATE(Measures!B583&amp;" - "&amp;Measures!D583)</f>
        <v xml:space="preserve"> - </v>
      </c>
    </row>
    <row r="584" spans="16:17">
      <c r="P584" t="str">
        <f>CONCATENATE(ROW(P584)-2," - ",Components!B584)</f>
        <v xml:space="preserve">582 - </v>
      </c>
      <c r="Q584" t="str">
        <f>CONCATENATE(Measures!B584&amp;" - "&amp;Measures!D584)</f>
        <v xml:space="preserve"> - </v>
      </c>
    </row>
    <row r="585" spans="16:17">
      <c r="P585" t="str">
        <f>CONCATENATE(ROW(P585)-2," - ",Components!B585)</f>
        <v xml:space="preserve">583 - </v>
      </c>
      <c r="Q585" t="str">
        <f>CONCATENATE(Measures!B585&amp;" - "&amp;Measures!D585)</f>
        <v xml:space="preserve"> - </v>
      </c>
    </row>
    <row r="586" spans="16:17">
      <c r="P586" t="str">
        <f>CONCATENATE(ROW(P586)-2," - ",Components!B586)</f>
        <v xml:space="preserve">584 - </v>
      </c>
      <c r="Q586" t="str">
        <f>CONCATENATE(Measures!B586&amp;" - "&amp;Measures!D586)</f>
        <v xml:space="preserve"> - </v>
      </c>
    </row>
    <row r="587" spans="16:17">
      <c r="P587" t="str">
        <f>CONCATENATE(ROW(P587)-2," - ",Components!B587)</f>
        <v xml:space="preserve">585 - </v>
      </c>
      <c r="Q587" t="str">
        <f>CONCATENATE(Measures!B587&amp;" - "&amp;Measures!D587)</f>
        <v xml:space="preserve"> - </v>
      </c>
    </row>
    <row r="588" spans="16:17">
      <c r="P588" t="str">
        <f>CONCATENATE(ROW(P588)-2," - ",Components!B588)</f>
        <v xml:space="preserve">586 - </v>
      </c>
      <c r="Q588" t="str">
        <f>CONCATENATE(Measures!B588&amp;" - "&amp;Measures!D588)</f>
        <v xml:space="preserve"> - </v>
      </c>
    </row>
    <row r="589" spans="16:17">
      <c r="P589" t="str">
        <f>CONCATENATE(ROW(P589)-2," - ",Components!B589)</f>
        <v xml:space="preserve">587 - </v>
      </c>
      <c r="Q589" t="str">
        <f>CONCATENATE(Measures!B589&amp;" - "&amp;Measures!D589)</f>
        <v xml:space="preserve"> - </v>
      </c>
    </row>
    <row r="590" spans="16:17">
      <c r="P590" t="str">
        <f>CONCATENATE(ROW(P590)-2," - ",Components!B590)</f>
        <v xml:space="preserve">588 - </v>
      </c>
      <c r="Q590" t="str">
        <f>CONCATENATE(Measures!B590&amp;" - "&amp;Measures!D590)</f>
        <v xml:space="preserve"> - </v>
      </c>
    </row>
    <row r="591" spans="16:17">
      <c r="P591" t="str">
        <f>CONCATENATE(ROW(P591)-2," - ",Components!B591)</f>
        <v xml:space="preserve">589 - </v>
      </c>
      <c r="Q591" t="str">
        <f>CONCATENATE(Measures!B591&amp;" - "&amp;Measures!D591)</f>
        <v xml:space="preserve"> - </v>
      </c>
    </row>
    <row r="592" spans="16:17">
      <c r="P592" t="str">
        <f>CONCATENATE(ROW(P592)-2," - ",Components!B592)</f>
        <v xml:space="preserve">590 - </v>
      </c>
      <c r="Q592" t="str">
        <f>CONCATENATE(Measures!B592&amp;" - "&amp;Measures!D592)</f>
        <v xml:space="preserve"> - </v>
      </c>
    </row>
    <row r="593" spans="16:17">
      <c r="P593" t="str">
        <f>CONCATENATE(ROW(P593)-2," - ",Components!B593)</f>
        <v xml:space="preserve">591 - </v>
      </c>
      <c r="Q593" t="str">
        <f>CONCATENATE(Measures!B593&amp;" - "&amp;Measures!D593)</f>
        <v xml:space="preserve"> - </v>
      </c>
    </row>
    <row r="594" spans="16:17">
      <c r="P594" t="str">
        <f>CONCATENATE(ROW(P594)-2," - ",Components!B594)</f>
        <v xml:space="preserve">592 - </v>
      </c>
      <c r="Q594" t="str">
        <f>CONCATENATE(Measures!B594&amp;" - "&amp;Measures!D594)</f>
        <v xml:space="preserve"> - </v>
      </c>
    </row>
    <row r="595" spans="16:17">
      <c r="P595" t="str">
        <f>CONCATENATE(ROW(P595)-2," - ",Components!B595)</f>
        <v xml:space="preserve">593 - </v>
      </c>
      <c r="Q595" t="str">
        <f>CONCATENATE(Measures!B595&amp;" - "&amp;Measures!D595)</f>
        <v xml:space="preserve"> - </v>
      </c>
    </row>
    <row r="596" spans="16:17">
      <c r="P596" t="str">
        <f>CONCATENATE(ROW(P596)-2," - ",Components!B596)</f>
        <v xml:space="preserve">594 - </v>
      </c>
      <c r="Q596" t="str">
        <f>CONCATENATE(Measures!B596&amp;" - "&amp;Measures!D596)</f>
        <v xml:space="preserve"> - </v>
      </c>
    </row>
    <row r="597" spans="16:17">
      <c r="P597" t="str">
        <f>CONCATENATE(ROW(P597)-2," - ",Components!B597)</f>
        <v xml:space="preserve">595 - </v>
      </c>
      <c r="Q597" t="str">
        <f>CONCATENATE(Measures!B597&amp;" - "&amp;Measures!D597)</f>
        <v xml:space="preserve"> - </v>
      </c>
    </row>
    <row r="598" spans="16:17">
      <c r="P598" t="str">
        <f>CONCATENATE(ROW(P598)-2," - ",Components!B598)</f>
        <v xml:space="preserve">596 - </v>
      </c>
      <c r="Q598" t="str">
        <f>CONCATENATE(Measures!B598&amp;" - "&amp;Measures!D598)</f>
        <v xml:space="preserve"> - </v>
      </c>
    </row>
    <row r="599" spans="16:17">
      <c r="P599" t="str">
        <f>CONCATENATE(ROW(P599)-2," - ",Components!B599)</f>
        <v xml:space="preserve">597 - </v>
      </c>
      <c r="Q599" t="str">
        <f>CONCATENATE(Measures!B599&amp;" - "&amp;Measures!D599)</f>
        <v xml:space="preserve"> - </v>
      </c>
    </row>
    <row r="600" spans="16:17">
      <c r="P600" t="str">
        <f>CONCATENATE(ROW(P600)-2," - ",Components!B600)</f>
        <v xml:space="preserve">598 - </v>
      </c>
      <c r="Q600" t="str">
        <f>CONCATENATE(Measures!B600&amp;" - "&amp;Measures!D600)</f>
        <v xml:space="preserve"> - </v>
      </c>
    </row>
    <row r="601" spans="16:17">
      <c r="P601" t="str">
        <f>CONCATENATE(ROW(P601)-2," - ",Components!B601)</f>
        <v xml:space="preserve">599 - </v>
      </c>
      <c r="Q601" t="str">
        <f>CONCATENATE(Measures!B601&amp;" - "&amp;Measures!D601)</f>
        <v xml:space="preserve"> - </v>
      </c>
    </row>
    <row r="602" spans="16:17">
      <c r="P602" t="str">
        <f>CONCATENATE(ROW(P602)-2," - ",Components!B602)</f>
        <v xml:space="preserve">600 - </v>
      </c>
      <c r="Q602" t="str">
        <f>CONCATENATE(Measures!B602&amp;" - "&amp;Measures!D602)</f>
        <v xml:space="preserve"> - </v>
      </c>
    </row>
    <row r="603" spans="16:17">
      <c r="P603" t="str">
        <f>CONCATENATE(ROW(P603)-2," - ",Components!B603)</f>
        <v xml:space="preserve">601 - </v>
      </c>
      <c r="Q603" t="str">
        <f>CONCATENATE(Measures!B603&amp;" - "&amp;Measures!D603)</f>
        <v xml:space="preserve"> - </v>
      </c>
    </row>
    <row r="604" spans="16:17">
      <c r="P604" t="str">
        <f>CONCATENATE(ROW(P604)-2," - ",Components!B604)</f>
        <v xml:space="preserve">602 - </v>
      </c>
      <c r="Q604" t="str">
        <f>CONCATENATE(Measures!B604&amp;" - "&amp;Measures!D604)</f>
        <v xml:space="preserve"> - </v>
      </c>
    </row>
    <row r="605" spans="16:17">
      <c r="P605" t="str">
        <f>CONCATENATE(ROW(P605)-2," - ",Components!B605)</f>
        <v xml:space="preserve">603 - </v>
      </c>
      <c r="Q605" t="str">
        <f>CONCATENATE(Measures!B605&amp;" - "&amp;Measures!D605)</f>
        <v xml:space="preserve"> - </v>
      </c>
    </row>
    <row r="606" spans="16:17">
      <c r="P606" t="str">
        <f>CONCATENATE(ROW(P606)-2," - ",Components!B606)</f>
        <v xml:space="preserve">604 - </v>
      </c>
      <c r="Q606" t="str">
        <f>CONCATENATE(Measures!B606&amp;" - "&amp;Measures!D606)</f>
        <v xml:space="preserve"> - </v>
      </c>
    </row>
    <row r="607" spans="16:17">
      <c r="P607" t="str">
        <f>CONCATENATE(ROW(P607)-2," - ",Components!B607)</f>
        <v xml:space="preserve">605 - </v>
      </c>
      <c r="Q607" t="str">
        <f>CONCATENATE(Measures!B607&amp;" - "&amp;Measures!D607)</f>
        <v xml:space="preserve"> - </v>
      </c>
    </row>
    <row r="608" spans="16:17">
      <c r="P608" t="str">
        <f>CONCATENATE(ROW(P608)-2," - ",Components!B608)</f>
        <v xml:space="preserve">606 - </v>
      </c>
      <c r="Q608" t="str">
        <f>CONCATENATE(Measures!B608&amp;" - "&amp;Measures!D608)</f>
        <v xml:space="preserve"> - </v>
      </c>
    </row>
    <row r="609" spans="16:17">
      <c r="P609" t="str">
        <f>CONCATENATE(ROW(P609)-2," - ",Components!B609)</f>
        <v xml:space="preserve">607 - </v>
      </c>
      <c r="Q609" t="str">
        <f>CONCATENATE(Measures!B609&amp;" - "&amp;Measures!D609)</f>
        <v xml:space="preserve"> - </v>
      </c>
    </row>
    <row r="610" spans="16:17">
      <c r="P610" t="str">
        <f>CONCATENATE(ROW(P610)-2," - ",Components!B610)</f>
        <v xml:space="preserve">608 - </v>
      </c>
      <c r="Q610" t="str">
        <f>CONCATENATE(Measures!B610&amp;" - "&amp;Measures!D610)</f>
        <v xml:space="preserve"> - </v>
      </c>
    </row>
    <row r="611" spans="16:17">
      <c r="P611" t="str">
        <f>CONCATENATE(ROW(P611)-2," - ",Components!B611)</f>
        <v xml:space="preserve">609 - </v>
      </c>
      <c r="Q611" t="str">
        <f>CONCATENATE(Measures!B611&amp;" - "&amp;Measures!D611)</f>
        <v xml:space="preserve"> - </v>
      </c>
    </row>
    <row r="612" spans="16:17">
      <c r="P612" t="str">
        <f>CONCATENATE(ROW(P612)-2," - ",Components!B612)</f>
        <v xml:space="preserve">610 - </v>
      </c>
      <c r="Q612" t="str">
        <f>CONCATENATE(Measures!B612&amp;" - "&amp;Measures!D612)</f>
        <v xml:space="preserve"> - </v>
      </c>
    </row>
    <row r="613" spans="16:17">
      <c r="P613" t="str">
        <f>CONCATENATE(ROW(P613)-2," - ",Components!B613)</f>
        <v xml:space="preserve">611 - </v>
      </c>
      <c r="Q613" t="str">
        <f>CONCATENATE(Measures!B613&amp;" - "&amp;Measures!D613)</f>
        <v xml:space="preserve"> - </v>
      </c>
    </row>
    <row r="614" spans="16:17">
      <c r="P614" t="str">
        <f>CONCATENATE(ROW(P614)-2," - ",Components!B614)</f>
        <v xml:space="preserve">612 - </v>
      </c>
      <c r="Q614" t="str">
        <f>CONCATENATE(Measures!B614&amp;" - "&amp;Measures!D614)</f>
        <v xml:space="preserve"> - </v>
      </c>
    </row>
    <row r="615" spans="16:17">
      <c r="P615" t="str">
        <f>CONCATENATE(ROW(P615)-2," - ",Components!B615)</f>
        <v xml:space="preserve">613 - </v>
      </c>
      <c r="Q615" t="str">
        <f>CONCATENATE(Measures!B615&amp;" - "&amp;Measures!D615)</f>
        <v xml:space="preserve"> - </v>
      </c>
    </row>
    <row r="616" spans="16:17">
      <c r="P616" t="str">
        <f>CONCATENATE(ROW(P616)-2," - ",Components!B616)</f>
        <v xml:space="preserve">614 - </v>
      </c>
      <c r="Q616" t="str">
        <f>CONCATENATE(Measures!B616&amp;" - "&amp;Measures!D616)</f>
        <v xml:space="preserve"> - </v>
      </c>
    </row>
    <row r="617" spans="16:17">
      <c r="P617" t="str">
        <f>CONCATENATE(ROW(P617)-2," - ",Components!B617)</f>
        <v xml:space="preserve">615 - </v>
      </c>
      <c r="Q617" t="str">
        <f>CONCATENATE(Measures!B617&amp;" - "&amp;Measures!D617)</f>
        <v xml:space="preserve"> - </v>
      </c>
    </row>
    <row r="618" spans="16:17">
      <c r="P618" t="str">
        <f>CONCATENATE(ROW(P618)-2," - ",Components!B618)</f>
        <v xml:space="preserve">616 - </v>
      </c>
      <c r="Q618" t="str">
        <f>CONCATENATE(Measures!B618&amp;" - "&amp;Measures!D618)</f>
        <v xml:space="preserve"> - </v>
      </c>
    </row>
    <row r="619" spans="16:17">
      <c r="P619" t="str">
        <f>CONCATENATE(ROW(P619)-2," - ",Components!B619)</f>
        <v xml:space="preserve">617 - </v>
      </c>
      <c r="Q619" t="str">
        <f>CONCATENATE(Measures!B619&amp;" - "&amp;Measures!D619)</f>
        <v xml:space="preserve"> - </v>
      </c>
    </row>
    <row r="620" spans="16:17">
      <c r="P620" t="str">
        <f>CONCATENATE(ROW(P620)-2," - ",Components!B620)</f>
        <v xml:space="preserve">618 - </v>
      </c>
      <c r="Q620" t="str">
        <f>CONCATENATE(Measures!B620&amp;" - "&amp;Measures!D620)</f>
        <v xml:space="preserve"> - </v>
      </c>
    </row>
    <row r="621" spans="16:17">
      <c r="P621" t="str">
        <f>CONCATENATE(ROW(P621)-2," - ",Components!B621)</f>
        <v xml:space="preserve">619 - </v>
      </c>
      <c r="Q621" t="str">
        <f>CONCATENATE(Measures!B621&amp;" - "&amp;Measures!D621)</f>
        <v xml:space="preserve"> - </v>
      </c>
    </row>
    <row r="622" spans="16:17">
      <c r="P622" t="str">
        <f>CONCATENATE(ROW(P622)-2," - ",Components!B622)</f>
        <v xml:space="preserve">620 - </v>
      </c>
      <c r="Q622" t="str">
        <f>CONCATENATE(Measures!B622&amp;" - "&amp;Measures!D622)</f>
        <v xml:space="preserve"> - </v>
      </c>
    </row>
    <row r="623" spans="16:17">
      <c r="P623" t="str">
        <f>CONCATENATE(ROW(P623)-2," - ",Components!B623)</f>
        <v xml:space="preserve">621 - </v>
      </c>
      <c r="Q623" t="str">
        <f>CONCATENATE(Measures!B623&amp;" - "&amp;Measures!D623)</f>
        <v xml:space="preserve"> - </v>
      </c>
    </row>
    <row r="624" spans="16:17">
      <c r="P624" t="str">
        <f>CONCATENATE(ROW(P624)-2," - ",Components!B624)</f>
        <v xml:space="preserve">622 - </v>
      </c>
      <c r="Q624" t="str">
        <f>CONCATENATE(Measures!B624&amp;" - "&amp;Measures!D624)</f>
        <v xml:space="preserve"> - </v>
      </c>
    </row>
    <row r="625" spans="16:17">
      <c r="P625" t="str">
        <f>CONCATENATE(ROW(P625)-2," - ",Components!B625)</f>
        <v xml:space="preserve">623 - </v>
      </c>
      <c r="Q625" t="str">
        <f>CONCATENATE(Measures!B625&amp;" - "&amp;Measures!D625)</f>
        <v xml:space="preserve"> - </v>
      </c>
    </row>
    <row r="626" spans="16:17">
      <c r="P626" t="str">
        <f>CONCATENATE(ROW(P626)-2," - ",Components!B626)</f>
        <v xml:space="preserve">624 - </v>
      </c>
      <c r="Q626" t="str">
        <f>CONCATENATE(Measures!B626&amp;" - "&amp;Measures!D626)</f>
        <v xml:space="preserve"> - </v>
      </c>
    </row>
    <row r="627" spans="16:17">
      <c r="P627" t="str">
        <f>CONCATENATE(ROW(P627)-2," - ",Components!B627)</f>
        <v xml:space="preserve">625 - </v>
      </c>
      <c r="Q627" t="str">
        <f>CONCATENATE(Measures!B627&amp;" - "&amp;Measures!D627)</f>
        <v xml:space="preserve"> - </v>
      </c>
    </row>
    <row r="628" spans="16:17">
      <c r="P628" t="str">
        <f>CONCATENATE(ROW(P628)-2," - ",Components!B628)</f>
        <v xml:space="preserve">626 - </v>
      </c>
      <c r="Q628" t="str">
        <f>CONCATENATE(Measures!B628&amp;" - "&amp;Measures!D628)</f>
        <v xml:space="preserve"> - </v>
      </c>
    </row>
    <row r="629" spans="16:17">
      <c r="P629" t="str">
        <f>CONCATENATE(ROW(P629)-2," - ",Components!B629)</f>
        <v xml:space="preserve">627 - </v>
      </c>
      <c r="Q629" t="str">
        <f>CONCATENATE(Measures!B629&amp;" - "&amp;Measures!D629)</f>
        <v xml:space="preserve"> - </v>
      </c>
    </row>
    <row r="630" spans="16:17">
      <c r="P630" t="str">
        <f>CONCATENATE(ROW(P630)-2," - ",Components!B630)</f>
        <v xml:space="preserve">628 - </v>
      </c>
      <c r="Q630" t="str">
        <f>CONCATENATE(Measures!B630&amp;" - "&amp;Measures!D630)</f>
        <v xml:space="preserve"> - </v>
      </c>
    </row>
    <row r="631" spans="16:17">
      <c r="P631" t="str">
        <f>CONCATENATE(ROW(P631)-2," - ",Components!B631)</f>
        <v xml:space="preserve">629 - </v>
      </c>
      <c r="Q631" t="str">
        <f>CONCATENATE(Measures!B631&amp;" - "&amp;Measures!D631)</f>
        <v xml:space="preserve"> - </v>
      </c>
    </row>
    <row r="632" spans="16:17">
      <c r="P632" t="str">
        <f>CONCATENATE(ROW(P632)-2," - ",Components!B632)</f>
        <v xml:space="preserve">630 - </v>
      </c>
      <c r="Q632" t="str">
        <f>CONCATENATE(Measures!B632&amp;" - "&amp;Measures!D632)</f>
        <v xml:space="preserve"> - </v>
      </c>
    </row>
    <row r="633" spans="16:17">
      <c r="P633" t="str">
        <f>CONCATENATE(ROW(P633)-2," - ",Components!B633)</f>
        <v xml:space="preserve">631 - </v>
      </c>
      <c r="Q633" t="str">
        <f>CONCATENATE(Measures!B633&amp;" - "&amp;Measures!D633)</f>
        <v xml:space="preserve"> - </v>
      </c>
    </row>
    <row r="634" spans="16:17">
      <c r="P634" t="str">
        <f>CONCATENATE(ROW(P634)-2," - ",Components!B634)</f>
        <v xml:space="preserve">632 - </v>
      </c>
      <c r="Q634" t="str">
        <f>CONCATENATE(Measures!B634&amp;" - "&amp;Measures!D634)</f>
        <v xml:space="preserve"> - </v>
      </c>
    </row>
    <row r="635" spans="16:17">
      <c r="P635" t="str">
        <f>CONCATENATE(ROW(P635)-2," - ",Components!B635)</f>
        <v xml:space="preserve">633 - </v>
      </c>
      <c r="Q635" t="str">
        <f>CONCATENATE(Measures!B635&amp;" - "&amp;Measures!D635)</f>
        <v xml:space="preserve"> - </v>
      </c>
    </row>
    <row r="636" spans="16:17">
      <c r="P636" t="str">
        <f>CONCATENATE(ROW(P636)-2," - ",Components!B636)</f>
        <v xml:space="preserve">634 - </v>
      </c>
      <c r="Q636" t="str">
        <f>CONCATENATE(Measures!B636&amp;" - "&amp;Measures!D636)</f>
        <v xml:space="preserve"> - </v>
      </c>
    </row>
    <row r="637" spans="16:17">
      <c r="P637" t="str">
        <f>CONCATENATE(ROW(P637)-2," - ",Components!B637)</f>
        <v xml:space="preserve">635 - </v>
      </c>
      <c r="Q637" t="str">
        <f>CONCATENATE(Measures!B637&amp;" - "&amp;Measures!D637)</f>
        <v xml:space="preserve"> - </v>
      </c>
    </row>
    <row r="638" spans="16:17">
      <c r="P638" t="str">
        <f>CONCATENATE(ROW(P638)-2," - ",Components!B638)</f>
        <v xml:space="preserve">636 - </v>
      </c>
      <c r="Q638" t="str">
        <f>CONCATENATE(Measures!B638&amp;" - "&amp;Measures!D638)</f>
        <v xml:space="preserve"> - </v>
      </c>
    </row>
    <row r="639" spans="16:17">
      <c r="P639" t="str">
        <f>CONCATENATE(ROW(P639)-2," - ",Components!B639)</f>
        <v xml:space="preserve">637 - </v>
      </c>
      <c r="Q639" t="str">
        <f>CONCATENATE(Measures!B639&amp;" - "&amp;Measures!D639)</f>
        <v xml:space="preserve"> - </v>
      </c>
    </row>
    <row r="640" spans="16:17">
      <c r="P640" t="str">
        <f>CONCATENATE(ROW(P640)-2," - ",Components!B640)</f>
        <v xml:space="preserve">638 - </v>
      </c>
      <c r="Q640" t="str">
        <f>CONCATENATE(Measures!B640&amp;" - "&amp;Measures!D640)</f>
        <v xml:space="preserve"> - </v>
      </c>
    </row>
    <row r="641" spans="16:17">
      <c r="P641" t="str">
        <f>CONCATENATE(ROW(P641)-2," - ",Components!B641)</f>
        <v xml:space="preserve">639 - </v>
      </c>
      <c r="Q641" t="str">
        <f>CONCATENATE(Measures!B641&amp;" - "&amp;Measures!D641)</f>
        <v xml:space="preserve"> - </v>
      </c>
    </row>
    <row r="642" spans="16:17">
      <c r="P642" t="str">
        <f>CONCATENATE(ROW(P642)-2," - ",Components!B642)</f>
        <v xml:space="preserve">640 - </v>
      </c>
      <c r="Q642" t="str">
        <f>CONCATENATE(Measures!B642&amp;" - "&amp;Measures!D642)</f>
        <v xml:space="preserve"> - </v>
      </c>
    </row>
    <row r="643" spans="16:17">
      <c r="P643" t="str">
        <f>CONCATENATE(ROW(P643)-2," - ",Components!B643)</f>
        <v xml:space="preserve">641 - </v>
      </c>
      <c r="Q643" t="str">
        <f>CONCATENATE(Measures!B643&amp;" - "&amp;Measures!D643)</f>
        <v xml:space="preserve"> - </v>
      </c>
    </row>
    <row r="644" spans="16:17">
      <c r="P644" t="str">
        <f>CONCATENATE(ROW(P644)-2," - ",Components!B644)</f>
        <v xml:space="preserve">642 - </v>
      </c>
      <c r="Q644" t="str">
        <f>CONCATENATE(Measures!B644&amp;" - "&amp;Measures!D644)</f>
        <v xml:space="preserve"> - </v>
      </c>
    </row>
    <row r="645" spans="16:17">
      <c r="P645" t="str">
        <f>CONCATENATE(ROW(P645)-2," - ",Components!B645)</f>
        <v xml:space="preserve">643 - </v>
      </c>
      <c r="Q645" t="str">
        <f>CONCATENATE(Measures!B645&amp;" - "&amp;Measures!D645)</f>
        <v xml:space="preserve"> - </v>
      </c>
    </row>
    <row r="646" spans="16:17">
      <c r="P646" t="str">
        <f>CONCATENATE(ROW(P646)-2," - ",Components!B646)</f>
        <v xml:space="preserve">644 - </v>
      </c>
      <c r="Q646" t="str">
        <f>CONCATENATE(Measures!B646&amp;" - "&amp;Measures!D646)</f>
        <v xml:space="preserve"> - </v>
      </c>
    </row>
    <row r="647" spans="16:17">
      <c r="P647" t="str">
        <f>CONCATENATE(ROW(P647)-2," - ",Components!B647)</f>
        <v xml:space="preserve">645 - </v>
      </c>
      <c r="Q647" t="str">
        <f>CONCATENATE(Measures!B647&amp;" - "&amp;Measures!D647)</f>
        <v xml:space="preserve"> - </v>
      </c>
    </row>
    <row r="648" spans="16:17">
      <c r="P648" t="str">
        <f>CONCATENATE(ROW(P648)-2," - ",Components!B648)</f>
        <v xml:space="preserve">646 - </v>
      </c>
      <c r="Q648" t="str">
        <f>CONCATENATE(Measures!B648&amp;" - "&amp;Measures!D648)</f>
        <v xml:space="preserve"> - </v>
      </c>
    </row>
    <row r="649" spans="16:17">
      <c r="P649" t="str">
        <f>CONCATENATE(ROW(P649)-2," - ",Components!B649)</f>
        <v xml:space="preserve">647 - </v>
      </c>
      <c r="Q649" t="str">
        <f>CONCATENATE(Measures!B649&amp;" - "&amp;Measures!D649)</f>
        <v xml:space="preserve"> - </v>
      </c>
    </row>
    <row r="650" spans="16:17">
      <c r="P650" t="str">
        <f>CONCATENATE(ROW(P650)-2," - ",Components!B650)</f>
        <v xml:space="preserve">648 - </v>
      </c>
      <c r="Q650" t="str">
        <f>CONCATENATE(Measures!B650&amp;" - "&amp;Measures!D650)</f>
        <v xml:space="preserve"> - </v>
      </c>
    </row>
    <row r="651" spans="16:17">
      <c r="P651" t="str">
        <f>CONCATENATE(ROW(P651)-2," - ",Components!B651)</f>
        <v xml:space="preserve">649 - </v>
      </c>
      <c r="Q651" t="str">
        <f>CONCATENATE(Measures!B651&amp;" - "&amp;Measures!D651)</f>
        <v xml:space="preserve"> - </v>
      </c>
    </row>
    <row r="652" spans="16:17">
      <c r="P652" t="str">
        <f>CONCATENATE(ROW(P652)-2," - ",Components!B652)</f>
        <v xml:space="preserve">650 - </v>
      </c>
      <c r="Q652" t="str">
        <f>CONCATENATE(Measures!B652&amp;" - "&amp;Measures!D652)</f>
        <v xml:space="preserve"> - </v>
      </c>
    </row>
    <row r="653" spans="16:17">
      <c r="P653" t="str">
        <f>CONCATENATE(ROW(P653)-2," - ",Components!B653)</f>
        <v xml:space="preserve">651 - </v>
      </c>
      <c r="Q653" t="str">
        <f>CONCATENATE(Measures!B653&amp;" - "&amp;Measures!D653)</f>
        <v xml:space="preserve"> - </v>
      </c>
    </row>
    <row r="654" spans="16:17">
      <c r="P654" t="str">
        <f>CONCATENATE(ROW(P654)-2," - ",Components!B654)</f>
        <v xml:space="preserve">652 - </v>
      </c>
      <c r="Q654" t="str">
        <f>CONCATENATE(Measures!B654&amp;" - "&amp;Measures!D654)</f>
        <v xml:space="preserve"> - </v>
      </c>
    </row>
    <row r="655" spans="16:17">
      <c r="P655" t="str">
        <f>CONCATENATE(ROW(P655)-2," - ",Components!B655)</f>
        <v xml:space="preserve">653 - </v>
      </c>
      <c r="Q655" t="str">
        <f>CONCATENATE(Measures!B655&amp;" - "&amp;Measures!D655)</f>
        <v xml:space="preserve"> - </v>
      </c>
    </row>
    <row r="656" spans="16:17">
      <c r="P656" t="str">
        <f>CONCATENATE(ROW(P656)-2," - ",Components!B656)</f>
        <v xml:space="preserve">654 - </v>
      </c>
      <c r="Q656" t="str">
        <f>CONCATENATE(Measures!B656&amp;" - "&amp;Measures!D656)</f>
        <v xml:space="preserve"> - </v>
      </c>
    </row>
    <row r="657" spans="16:17">
      <c r="P657" t="str">
        <f>CONCATENATE(ROW(P657)-2," - ",Components!B657)</f>
        <v xml:space="preserve">655 - </v>
      </c>
      <c r="Q657" t="str">
        <f>CONCATENATE(Measures!B657&amp;" - "&amp;Measures!D657)</f>
        <v xml:space="preserve"> - </v>
      </c>
    </row>
    <row r="658" spans="16:17">
      <c r="P658" t="str">
        <f>CONCATENATE(ROW(P658)-2," - ",Components!B658)</f>
        <v xml:space="preserve">656 - </v>
      </c>
      <c r="Q658" t="str">
        <f>CONCATENATE(Measures!B658&amp;" - "&amp;Measures!D658)</f>
        <v xml:space="preserve"> - </v>
      </c>
    </row>
    <row r="659" spans="16:17">
      <c r="P659" t="str">
        <f>CONCATENATE(ROW(P659)-2," - ",Components!B659)</f>
        <v xml:space="preserve">657 - </v>
      </c>
      <c r="Q659" t="str">
        <f>CONCATENATE(Measures!B659&amp;" - "&amp;Measures!D659)</f>
        <v xml:space="preserve"> - </v>
      </c>
    </row>
    <row r="660" spans="16:17">
      <c r="P660" t="str">
        <f>CONCATENATE(ROW(P660)-2," - ",Components!B660)</f>
        <v xml:space="preserve">658 - </v>
      </c>
      <c r="Q660" t="str">
        <f>CONCATENATE(Measures!B660&amp;" - "&amp;Measures!D660)</f>
        <v xml:space="preserve"> - </v>
      </c>
    </row>
    <row r="661" spans="16:17">
      <c r="P661" t="str">
        <f>CONCATENATE(ROW(P661)-2," - ",Components!B661)</f>
        <v xml:space="preserve">659 - </v>
      </c>
      <c r="Q661" t="str">
        <f>CONCATENATE(Measures!B661&amp;" - "&amp;Measures!D661)</f>
        <v xml:space="preserve"> - </v>
      </c>
    </row>
    <row r="662" spans="16:17">
      <c r="P662" t="str">
        <f>CONCATENATE(ROW(P662)-2," - ",Components!B662)</f>
        <v xml:space="preserve">660 - </v>
      </c>
      <c r="Q662" t="str">
        <f>CONCATENATE(Measures!B662&amp;" - "&amp;Measures!D662)</f>
        <v xml:space="preserve"> - </v>
      </c>
    </row>
    <row r="663" spans="16:17">
      <c r="P663" t="str">
        <f>CONCATENATE(ROW(P663)-2," - ",Components!B663)</f>
        <v xml:space="preserve">661 - </v>
      </c>
      <c r="Q663" t="str">
        <f>CONCATENATE(Measures!B663&amp;" - "&amp;Measures!D663)</f>
        <v xml:space="preserve"> - </v>
      </c>
    </row>
    <row r="664" spans="16:17">
      <c r="P664" t="str">
        <f>CONCATENATE(ROW(P664)-2," - ",Components!B664)</f>
        <v xml:space="preserve">662 - </v>
      </c>
      <c r="Q664" t="str">
        <f>CONCATENATE(Measures!B664&amp;" - "&amp;Measures!D664)</f>
        <v xml:space="preserve"> - </v>
      </c>
    </row>
    <row r="665" spans="16:17">
      <c r="P665" t="str">
        <f>CONCATENATE(ROW(P665)-2," - ",Components!B665)</f>
        <v xml:space="preserve">663 - </v>
      </c>
      <c r="Q665" t="str">
        <f>CONCATENATE(Measures!B665&amp;" - "&amp;Measures!D665)</f>
        <v xml:space="preserve"> - </v>
      </c>
    </row>
    <row r="666" spans="16:17">
      <c r="P666" t="str">
        <f>CONCATENATE(ROW(P666)-2," - ",Components!B666)</f>
        <v xml:space="preserve">664 - </v>
      </c>
      <c r="Q666" t="str">
        <f>CONCATENATE(Measures!B666&amp;" - "&amp;Measures!D666)</f>
        <v xml:space="preserve"> - </v>
      </c>
    </row>
    <row r="667" spans="16:17">
      <c r="P667" t="str">
        <f>CONCATENATE(ROW(P667)-2," - ",Components!B667)</f>
        <v xml:space="preserve">665 - </v>
      </c>
      <c r="Q667" t="str">
        <f>CONCATENATE(Measures!B667&amp;" - "&amp;Measures!D667)</f>
        <v xml:space="preserve"> - </v>
      </c>
    </row>
    <row r="668" spans="16:17">
      <c r="P668" t="str">
        <f>CONCATENATE(ROW(P668)-2," - ",Components!B668)</f>
        <v xml:space="preserve">666 - </v>
      </c>
      <c r="Q668" t="str">
        <f>CONCATENATE(Measures!B668&amp;" - "&amp;Measures!D668)</f>
        <v xml:space="preserve"> - </v>
      </c>
    </row>
    <row r="669" spans="16:17">
      <c r="P669" t="str">
        <f>CONCATENATE(ROW(P669)-2," - ",Components!B669)</f>
        <v xml:space="preserve">667 - </v>
      </c>
      <c r="Q669" t="str">
        <f>CONCATENATE(Measures!B669&amp;" - "&amp;Measures!D669)</f>
        <v xml:space="preserve"> - </v>
      </c>
    </row>
    <row r="670" spans="16:17">
      <c r="P670" t="str">
        <f>CONCATENATE(ROW(P670)-2," - ",Components!B670)</f>
        <v xml:space="preserve">668 - </v>
      </c>
      <c r="Q670" t="str">
        <f>CONCATENATE(Measures!B670&amp;" - "&amp;Measures!D670)</f>
        <v xml:space="preserve"> - </v>
      </c>
    </row>
    <row r="671" spans="16:17">
      <c r="P671" t="str">
        <f>CONCATENATE(ROW(P671)-2," - ",Components!B671)</f>
        <v xml:space="preserve">669 - </v>
      </c>
      <c r="Q671" t="str">
        <f>CONCATENATE(Measures!B671&amp;" - "&amp;Measures!D671)</f>
        <v xml:space="preserve"> - </v>
      </c>
    </row>
    <row r="672" spans="16:17">
      <c r="P672" t="str">
        <f>CONCATENATE(ROW(P672)-2," - ",Components!B672)</f>
        <v xml:space="preserve">670 - </v>
      </c>
      <c r="Q672" t="str">
        <f>CONCATENATE(Measures!B672&amp;" - "&amp;Measures!D672)</f>
        <v xml:space="preserve"> - </v>
      </c>
    </row>
    <row r="673" spans="16:17">
      <c r="P673" t="str">
        <f>CONCATENATE(ROW(P673)-2," - ",Components!B673)</f>
        <v xml:space="preserve">671 - </v>
      </c>
      <c r="Q673" t="str">
        <f>CONCATENATE(Measures!B673&amp;" - "&amp;Measures!D673)</f>
        <v xml:space="preserve"> - </v>
      </c>
    </row>
    <row r="674" spans="16:17">
      <c r="P674" t="str">
        <f>CONCATENATE(ROW(P674)-2," - ",Components!B674)</f>
        <v xml:space="preserve">672 - </v>
      </c>
      <c r="Q674" t="str">
        <f>CONCATENATE(Measures!B674&amp;" - "&amp;Measures!D674)</f>
        <v xml:space="preserve"> - </v>
      </c>
    </row>
    <row r="675" spans="16:17">
      <c r="P675" t="str">
        <f>CONCATENATE(ROW(P675)-2," - ",Components!B675)</f>
        <v xml:space="preserve">673 - </v>
      </c>
      <c r="Q675" t="str">
        <f>CONCATENATE(Measures!B675&amp;" - "&amp;Measures!D675)</f>
        <v xml:space="preserve"> - </v>
      </c>
    </row>
    <row r="676" spans="16:17">
      <c r="P676" t="str">
        <f>CONCATENATE(ROW(P676)-2," - ",Components!B676)</f>
        <v xml:space="preserve">674 - </v>
      </c>
      <c r="Q676" t="str">
        <f>CONCATENATE(Measures!B676&amp;" - "&amp;Measures!D676)</f>
        <v xml:space="preserve"> - </v>
      </c>
    </row>
    <row r="677" spans="16:17">
      <c r="P677" t="str">
        <f>CONCATENATE(ROW(P677)-2," - ",Components!B677)</f>
        <v xml:space="preserve">675 - </v>
      </c>
      <c r="Q677" t="str">
        <f>CONCATENATE(Measures!B677&amp;" - "&amp;Measures!D677)</f>
        <v xml:space="preserve"> - </v>
      </c>
    </row>
    <row r="678" spans="16:17">
      <c r="P678" t="str">
        <f>CONCATENATE(ROW(P678)-2," - ",Components!B678)</f>
        <v xml:space="preserve">676 - </v>
      </c>
      <c r="Q678" t="str">
        <f>CONCATENATE(Measures!B678&amp;" - "&amp;Measures!D678)</f>
        <v xml:space="preserve"> - </v>
      </c>
    </row>
    <row r="679" spans="16:17">
      <c r="P679" t="str">
        <f>CONCATENATE(ROW(P679)-2," - ",Components!B679)</f>
        <v xml:space="preserve">677 - </v>
      </c>
      <c r="Q679" t="str">
        <f>CONCATENATE(Measures!B679&amp;" - "&amp;Measures!D679)</f>
        <v xml:space="preserve"> - </v>
      </c>
    </row>
    <row r="680" spans="16:17">
      <c r="P680" t="str">
        <f>CONCATENATE(ROW(P680)-2," - ",Components!B680)</f>
        <v xml:space="preserve">678 - </v>
      </c>
      <c r="Q680" t="str">
        <f>CONCATENATE(Measures!B680&amp;" - "&amp;Measures!D680)</f>
        <v xml:space="preserve"> - </v>
      </c>
    </row>
    <row r="681" spans="16:17">
      <c r="P681" t="str">
        <f>CONCATENATE(ROW(P681)-2," - ",Components!B681)</f>
        <v xml:space="preserve">679 - </v>
      </c>
      <c r="Q681" t="str">
        <f>CONCATENATE(Measures!B681&amp;" - "&amp;Measures!D681)</f>
        <v xml:space="preserve"> - </v>
      </c>
    </row>
    <row r="682" spans="16:17">
      <c r="P682" t="str">
        <f>CONCATENATE(ROW(P682)-2," - ",Components!B682)</f>
        <v xml:space="preserve">680 - </v>
      </c>
      <c r="Q682" t="str">
        <f>CONCATENATE(Measures!B682&amp;" - "&amp;Measures!D682)</f>
        <v xml:space="preserve"> - </v>
      </c>
    </row>
    <row r="683" spans="16:17">
      <c r="P683" t="str">
        <f>CONCATENATE(ROW(P683)-2," - ",Components!B683)</f>
        <v xml:space="preserve">681 - </v>
      </c>
      <c r="Q683" t="str">
        <f>CONCATENATE(Measures!B683&amp;" - "&amp;Measures!D683)</f>
        <v xml:space="preserve"> - </v>
      </c>
    </row>
    <row r="684" spans="16:17">
      <c r="P684" t="str">
        <f>CONCATENATE(ROW(P684)-2," - ",Components!B684)</f>
        <v xml:space="preserve">682 - </v>
      </c>
      <c r="Q684" t="str">
        <f>CONCATENATE(Measures!B684&amp;" - "&amp;Measures!D684)</f>
        <v xml:space="preserve"> - </v>
      </c>
    </row>
    <row r="685" spans="16:17">
      <c r="P685" t="str">
        <f>CONCATENATE(ROW(P685)-2," - ",Components!B685)</f>
        <v xml:space="preserve">683 - </v>
      </c>
      <c r="Q685" t="str">
        <f>CONCATENATE(Measures!B685&amp;" - "&amp;Measures!D685)</f>
        <v xml:space="preserve"> - </v>
      </c>
    </row>
    <row r="686" spans="16:17">
      <c r="P686" t="str">
        <f>CONCATENATE(ROW(P686)-2," - ",Components!B686)</f>
        <v xml:space="preserve">684 - </v>
      </c>
      <c r="Q686" t="str">
        <f>CONCATENATE(Measures!B686&amp;" - "&amp;Measures!D686)</f>
        <v xml:space="preserve"> - </v>
      </c>
    </row>
    <row r="687" spans="16:17">
      <c r="P687" t="str">
        <f>CONCATENATE(ROW(P687)-2," - ",Components!B687)</f>
        <v xml:space="preserve">685 - </v>
      </c>
      <c r="Q687" t="str">
        <f>CONCATENATE(Measures!B687&amp;" - "&amp;Measures!D687)</f>
        <v xml:space="preserve"> - </v>
      </c>
    </row>
    <row r="688" spans="16:17">
      <c r="P688" t="str">
        <f>CONCATENATE(ROW(P688)-2," - ",Components!B688)</f>
        <v xml:space="preserve">686 - </v>
      </c>
      <c r="Q688" t="str">
        <f>CONCATENATE(Measures!B688&amp;" - "&amp;Measures!D688)</f>
        <v xml:space="preserve"> - </v>
      </c>
    </row>
    <row r="689" spans="16:17">
      <c r="P689" t="str">
        <f>CONCATENATE(ROW(P689)-2," - ",Components!B689)</f>
        <v xml:space="preserve">687 - </v>
      </c>
      <c r="Q689" t="str">
        <f>CONCATENATE(Measures!B689&amp;" - "&amp;Measures!D689)</f>
        <v xml:space="preserve"> - </v>
      </c>
    </row>
    <row r="690" spans="16:17">
      <c r="P690" t="str">
        <f>CONCATENATE(ROW(P690)-2," - ",Components!B690)</f>
        <v xml:space="preserve">688 - </v>
      </c>
      <c r="Q690" t="str">
        <f>CONCATENATE(Measures!B690&amp;" - "&amp;Measures!D690)</f>
        <v xml:space="preserve"> - </v>
      </c>
    </row>
    <row r="691" spans="16:17">
      <c r="P691" t="str">
        <f>CONCATENATE(ROW(P691)-2," - ",Components!B691)</f>
        <v xml:space="preserve">689 - </v>
      </c>
      <c r="Q691" t="str">
        <f>CONCATENATE(Measures!B691&amp;" - "&amp;Measures!D691)</f>
        <v xml:space="preserve"> - </v>
      </c>
    </row>
    <row r="692" spans="16:17">
      <c r="P692" t="str">
        <f>CONCATENATE(ROW(P692)-2," - ",Components!B692)</f>
        <v xml:space="preserve">690 - </v>
      </c>
      <c r="Q692" t="str">
        <f>CONCATENATE(Measures!B692&amp;" - "&amp;Measures!D692)</f>
        <v xml:space="preserve"> - </v>
      </c>
    </row>
    <row r="693" spans="16:17">
      <c r="P693" t="str">
        <f>CONCATENATE(ROW(P693)-2," - ",Components!B693)</f>
        <v xml:space="preserve">691 - </v>
      </c>
      <c r="Q693" t="str">
        <f>CONCATENATE(Measures!B693&amp;" - "&amp;Measures!D693)</f>
        <v xml:space="preserve"> - </v>
      </c>
    </row>
    <row r="694" spans="16:17">
      <c r="P694" t="str">
        <f>CONCATENATE(ROW(P694)-2," - ",Components!B694)</f>
        <v xml:space="preserve">692 - </v>
      </c>
      <c r="Q694" t="str">
        <f>CONCATENATE(Measures!B694&amp;" - "&amp;Measures!D694)</f>
        <v xml:space="preserve"> - </v>
      </c>
    </row>
    <row r="695" spans="16:17">
      <c r="P695" t="str">
        <f>CONCATENATE(ROW(P695)-2," - ",Components!B695)</f>
        <v xml:space="preserve">693 - </v>
      </c>
      <c r="Q695" t="str">
        <f>CONCATENATE(Measures!B695&amp;" - "&amp;Measures!D695)</f>
        <v xml:space="preserve"> - </v>
      </c>
    </row>
    <row r="696" spans="16:17">
      <c r="P696" t="str">
        <f>CONCATENATE(ROW(P696)-2," - ",Components!B696)</f>
        <v xml:space="preserve">694 - </v>
      </c>
      <c r="Q696" t="str">
        <f>CONCATENATE(Measures!B696&amp;" - "&amp;Measures!D696)</f>
        <v xml:space="preserve"> - </v>
      </c>
    </row>
    <row r="697" spans="16:17">
      <c r="P697" t="str">
        <f>CONCATENATE(ROW(P697)-2," - ",Components!B697)</f>
        <v xml:space="preserve">695 - </v>
      </c>
      <c r="Q697" t="str">
        <f>CONCATENATE(Measures!B697&amp;" - "&amp;Measures!D697)</f>
        <v xml:space="preserve"> - </v>
      </c>
    </row>
    <row r="698" spans="16:17">
      <c r="P698" t="str">
        <f>CONCATENATE(ROW(P698)-2," - ",Components!B698)</f>
        <v xml:space="preserve">696 - </v>
      </c>
      <c r="Q698" t="str">
        <f>CONCATENATE(Measures!B698&amp;" - "&amp;Measures!D698)</f>
        <v xml:space="preserve"> - </v>
      </c>
    </row>
    <row r="699" spans="16:17">
      <c r="P699" t="str">
        <f>CONCATENATE(ROW(P699)-2," - ",Components!B699)</f>
        <v xml:space="preserve">697 - </v>
      </c>
      <c r="Q699" t="str">
        <f>CONCATENATE(Measures!B699&amp;" - "&amp;Measures!D699)</f>
        <v xml:space="preserve"> - </v>
      </c>
    </row>
    <row r="700" spans="16:17">
      <c r="P700" t="str">
        <f>CONCATENATE(ROW(P700)-2," - ",Components!B700)</f>
        <v xml:space="preserve">698 - </v>
      </c>
      <c r="Q700" t="str">
        <f>CONCATENATE(Measures!B700&amp;" - "&amp;Measures!D700)</f>
        <v xml:space="preserve"> - </v>
      </c>
    </row>
    <row r="701" spans="16:17">
      <c r="P701" t="str">
        <f>CONCATENATE(ROW(P701)-2," - ",Components!B701)</f>
        <v xml:space="preserve">699 - </v>
      </c>
      <c r="Q701" t="str">
        <f>CONCATENATE(Measures!B701&amp;" - "&amp;Measures!D701)</f>
        <v xml:space="preserve"> - </v>
      </c>
    </row>
    <row r="702" spans="16:17">
      <c r="P702" t="str">
        <f>CONCATENATE(ROW(P702)-2," - ",Components!B702)</f>
        <v xml:space="preserve">700 - </v>
      </c>
      <c r="Q702" t="str">
        <f>CONCATENATE(Measures!B702&amp;" - "&amp;Measures!D702)</f>
        <v xml:space="preserve"> - </v>
      </c>
    </row>
    <row r="703" spans="16:17">
      <c r="P703" t="str">
        <f>CONCATENATE(ROW(P703)-2," - ",Components!B703)</f>
        <v xml:space="preserve">701 - </v>
      </c>
      <c r="Q703" t="str">
        <f>CONCATENATE(Measures!B703&amp;" - "&amp;Measures!D703)</f>
        <v xml:space="preserve"> - </v>
      </c>
    </row>
    <row r="704" spans="16:17">
      <c r="P704" t="str">
        <f>CONCATENATE(ROW(P704)-2," - ",Components!B704)</f>
        <v xml:space="preserve">702 - </v>
      </c>
      <c r="Q704" t="str">
        <f>CONCATENATE(Measures!B704&amp;" - "&amp;Measures!D704)</f>
        <v xml:space="preserve"> - </v>
      </c>
    </row>
    <row r="705" spans="16:17">
      <c r="P705" t="str">
        <f>CONCATENATE(ROW(P705)-2," - ",Components!B705)</f>
        <v xml:space="preserve">703 - </v>
      </c>
      <c r="Q705" t="str">
        <f>CONCATENATE(Measures!B705&amp;" - "&amp;Measures!D705)</f>
        <v xml:space="preserve"> - </v>
      </c>
    </row>
    <row r="706" spans="16:17">
      <c r="P706" t="str">
        <f>CONCATENATE(ROW(P706)-2," - ",Components!B706)</f>
        <v xml:space="preserve">704 - </v>
      </c>
      <c r="Q706" t="str">
        <f>CONCATENATE(Measures!B706&amp;" - "&amp;Measures!D706)</f>
        <v xml:space="preserve"> - </v>
      </c>
    </row>
    <row r="707" spans="16:17">
      <c r="P707" t="str">
        <f>CONCATENATE(ROW(P707)-2," - ",Components!B707)</f>
        <v xml:space="preserve">705 - </v>
      </c>
      <c r="Q707" t="str">
        <f>CONCATENATE(Measures!B707&amp;" - "&amp;Measures!D707)</f>
        <v xml:space="preserve"> - </v>
      </c>
    </row>
    <row r="708" spans="16:17">
      <c r="P708" t="str">
        <f>CONCATENATE(ROW(P708)-2," - ",Components!B708)</f>
        <v xml:space="preserve">706 - </v>
      </c>
      <c r="Q708" t="str">
        <f>CONCATENATE(Measures!B708&amp;" - "&amp;Measures!D708)</f>
        <v xml:space="preserve"> - </v>
      </c>
    </row>
    <row r="709" spans="16:17">
      <c r="P709" t="str">
        <f>CONCATENATE(ROW(P709)-2," - ",Components!B709)</f>
        <v xml:space="preserve">707 - </v>
      </c>
      <c r="Q709" t="str">
        <f>CONCATENATE(Measures!B709&amp;" - "&amp;Measures!D709)</f>
        <v xml:space="preserve"> - </v>
      </c>
    </row>
    <row r="710" spans="16:17">
      <c r="P710" t="str">
        <f>CONCATENATE(ROW(P710)-2," - ",Components!B710)</f>
        <v xml:space="preserve">708 - </v>
      </c>
      <c r="Q710" t="str">
        <f>CONCATENATE(Measures!B710&amp;" - "&amp;Measures!D710)</f>
        <v xml:space="preserve"> - </v>
      </c>
    </row>
    <row r="711" spans="16:17">
      <c r="P711" t="str">
        <f>CONCATENATE(ROW(P711)-2," - ",Components!B711)</f>
        <v xml:space="preserve">709 - </v>
      </c>
      <c r="Q711" t="str">
        <f>CONCATENATE(Measures!B711&amp;" - "&amp;Measures!D711)</f>
        <v xml:space="preserve"> - </v>
      </c>
    </row>
    <row r="712" spans="16:17">
      <c r="P712" t="str">
        <f>CONCATENATE(ROW(P712)-2," - ",Components!B712)</f>
        <v xml:space="preserve">710 - </v>
      </c>
      <c r="Q712" t="str">
        <f>CONCATENATE(Measures!B712&amp;" - "&amp;Measures!D712)</f>
        <v xml:space="preserve"> - </v>
      </c>
    </row>
    <row r="713" spans="16:17">
      <c r="P713" t="str">
        <f>CONCATENATE(ROW(P713)-2," - ",Components!B713)</f>
        <v xml:space="preserve">711 - </v>
      </c>
      <c r="Q713" t="str">
        <f>CONCATENATE(Measures!B713&amp;" - "&amp;Measures!D713)</f>
        <v xml:space="preserve"> - </v>
      </c>
    </row>
    <row r="714" spans="16:17">
      <c r="P714" t="str">
        <f>CONCATENATE(ROW(P714)-2," - ",Components!B714)</f>
        <v xml:space="preserve">712 - </v>
      </c>
      <c r="Q714" t="str">
        <f>CONCATENATE(Measures!B714&amp;" - "&amp;Measures!D714)</f>
        <v xml:space="preserve"> - </v>
      </c>
    </row>
    <row r="715" spans="16:17">
      <c r="P715" t="str">
        <f>CONCATENATE(ROW(P715)-2," - ",Components!B715)</f>
        <v xml:space="preserve">713 - </v>
      </c>
      <c r="Q715" t="str">
        <f>CONCATENATE(Measures!B715&amp;" - "&amp;Measures!D715)</f>
        <v xml:space="preserve"> - </v>
      </c>
    </row>
    <row r="716" spans="16:17">
      <c r="P716" t="str">
        <f>CONCATENATE(ROW(P716)-2," - ",Components!B716)</f>
        <v xml:space="preserve">714 - </v>
      </c>
      <c r="Q716" t="str">
        <f>CONCATENATE(Measures!B716&amp;" - "&amp;Measures!D716)</f>
        <v xml:space="preserve"> - </v>
      </c>
    </row>
    <row r="717" spans="16:17">
      <c r="P717" t="str">
        <f>CONCATENATE(ROW(P717)-2," - ",Components!B717)</f>
        <v xml:space="preserve">715 - </v>
      </c>
      <c r="Q717" t="str">
        <f>CONCATENATE(Measures!B717&amp;" - "&amp;Measures!D717)</f>
        <v xml:space="preserve"> - </v>
      </c>
    </row>
    <row r="718" spans="16:17">
      <c r="P718" t="str">
        <f>CONCATENATE(ROW(P718)-2," - ",Components!B718)</f>
        <v xml:space="preserve">716 - </v>
      </c>
      <c r="Q718" t="str">
        <f>CONCATENATE(Measures!B718&amp;" - "&amp;Measures!D718)</f>
        <v xml:space="preserve"> - </v>
      </c>
    </row>
    <row r="719" spans="16:17">
      <c r="P719" t="str">
        <f>CONCATENATE(ROW(P719)-2," - ",Components!B719)</f>
        <v xml:space="preserve">717 - </v>
      </c>
      <c r="Q719" t="str">
        <f>CONCATENATE(Measures!B719&amp;" - "&amp;Measures!D719)</f>
        <v xml:space="preserve"> - </v>
      </c>
    </row>
    <row r="720" spans="16:17">
      <c r="P720" t="str">
        <f>CONCATENATE(ROW(P720)-2," - ",Components!B720)</f>
        <v xml:space="preserve">718 - </v>
      </c>
      <c r="Q720" t="str">
        <f>CONCATENATE(Measures!B720&amp;" - "&amp;Measures!D720)</f>
        <v xml:space="preserve"> - </v>
      </c>
    </row>
    <row r="721" spans="16:17">
      <c r="P721" t="str">
        <f>CONCATENATE(ROW(P721)-2," - ",Components!B721)</f>
        <v xml:space="preserve">719 - </v>
      </c>
      <c r="Q721" t="str">
        <f>CONCATENATE(Measures!B721&amp;" - "&amp;Measures!D721)</f>
        <v xml:space="preserve"> - </v>
      </c>
    </row>
    <row r="722" spans="16:17">
      <c r="P722" t="str">
        <f>CONCATENATE(ROW(P722)-2," - ",Components!B722)</f>
        <v xml:space="preserve">720 - </v>
      </c>
      <c r="Q722" t="str">
        <f>CONCATENATE(Measures!B722&amp;" - "&amp;Measures!D722)</f>
        <v xml:space="preserve"> - </v>
      </c>
    </row>
    <row r="723" spans="16:17">
      <c r="P723" t="str">
        <f>CONCATENATE(ROW(P723)-2," - ",Components!B723)</f>
        <v xml:space="preserve">721 - </v>
      </c>
      <c r="Q723" t="str">
        <f>CONCATENATE(Measures!B723&amp;" - "&amp;Measures!D723)</f>
        <v xml:space="preserve"> - </v>
      </c>
    </row>
    <row r="724" spans="16:17">
      <c r="P724" t="str">
        <f>CONCATENATE(ROW(P724)-2," - ",Components!B724)</f>
        <v xml:space="preserve">722 - </v>
      </c>
      <c r="Q724" t="str">
        <f>CONCATENATE(Measures!B724&amp;" - "&amp;Measures!D724)</f>
        <v xml:space="preserve"> - </v>
      </c>
    </row>
    <row r="725" spans="16:17">
      <c r="P725" t="str">
        <f>CONCATENATE(ROW(P725)-2," - ",Components!B725)</f>
        <v xml:space="preserve">723 - </v>
      </c>
      <c r="Q725" t="str">
        <f>CONCATENATE(Measures!B725&amp;" - "&amp;Measures!D725)</f>
        <v xml:space="preserve"> - </v>
      </c>
    </row>
    <row r="726" spans="16:17">
      <c r="P726" t="str">
        <f>CONCATENATE(ROW(P726)-2," - ",Components!B726)</f>
        <v xml:space="preserve">724 - </v>
      </c>
      <c r="Q726" t="str">
        <f>CONCATENATE(Measures!B726&amp;" - "&amp;Measures!D726)</f>
        <v xml:space="preserve"> - </v>
      </c>
    </row>
    <row r="727" spans="16:17">
      <c r="P727" t="str">
        <f>CONCATENATE(ROW(P727)-2," - ",Components!B727)</f>
        <v xml:space="preserve">725 - </v>
      </c>
      <c r="Q727" t="str">
        <f>CONCATENATE(Measures!B727&amp;" - "&amp;Measures!D727)</f>
        <v xml:space="preserve"> - </v>
      </c>
    </row>
    <row r="728" spans="16:17">
      <c r="P728" t="str">
        <f>CONCATENATE(ROW(P728)-2," - ",Components!B728)</f>
        <v xml:space="preserve">726 - </v>
      </c>
      <c r="Q728" t="str">
        <f>CONCATENATE(Measures!B728&amp;" - "&amp;Measures!D728)</f>
        <v xml:space="preserve"> - </v>
      </c>
    </row>
    <row r="729" spans="16:17">
      <c r="P729" t="str">
        <f>CONCATENATE(ROW(P729)-2," - ",Components!B729)</f>
        <v xml:space="preserve">727 - </v>
      </c>
      <c r="Q729" t="str">
        <f>CONCATENATE(Measures!B729&amp;" - "&amp;Measures!D729)</f>
        <v xml:space="preserve"> - </v>
      </c>
    </row>
    <row r="730" spans="16:17">
      <c r="P730" t="str">
        <f>CONCATENATE(ROW(P730)-2," - ",Components!B730)</f>
        <v xml:space="preserve">728 - </v>
      </c>
      <c r="Q730" t="str">
        <f>CONCATENATE(Measures!B730&amp;" - "&amp;Measures!D730)</f>
        <v xml:space="preserve"> - </v>
      </c>
    </row>
    <row r="731" spans="16:17">
      <c r="P731" t="str">
        <f>CONCATENATE(ROW(P731)-2," - ",Components!B731)</f>
        <v xml:space="preserve">729 - </v>
      </c>
      <c r="Q731" t="str">
        <f>CONCATENATE(Measures!B731&amp;" - "&amp;Measures!D731)</f>
        <v xml:space="preserve"> - </v>
      </c>
    </row>
    <row r="732" spans="16:17">
      <c r="P732" t="str">
        <f>CONCATENATE(ROW(P732)-2," - ",Components!B732)</f>
        <v xml:space="preserve">730 - </v>
      </c>
      <c r="Q732" t="str">
        <f>CONCATENATE(Measures!B732&amp;" - "&amp;Measures!D732)</f>
        <v xml:space="preserve"> - </v>
      </c>
    </row>
    <row r="733" spans="16:17">
      <c r="P733" t="str">
        <f>CONCATENATE(ROW(P733)-2," - ",Components!B733)</f>
        <v xml:space="preserve">731 - </v>
      </c>
      <c r="Q733" t="str">
        <f>CONCATENATE(Measures!B733&amp;" - "&amp;Measures!D733)</f>
        <v xml:space="preserve"> - </v>
      </c>
    </row>
    <row r="734" spans="16:17">
      <c r="P734" t="str">
        <f>CONCATENATE(ROW(P734)-2," - ",Components!B734)</f>
        <v xml:space="preserve">732 - </v>
      </c>
      <c r="Q734" t="str">
        <f>CONCATENATE(Measures!B734&amp;" - "&amp;Measures!D734)</f>
        <v xml:space="preserve"> - </v>
      </c>
    </row>
    <row r="735" spans="16:17">
      <c r="P735" t="str">
        <f>CONCATENATE(ROW(P735)-2," - ",Components!B735)</f>
        <v xml:space="preserve">733 - </v>
      </c>
      <c r="Q735" t="str">
        <f>CONCATENATE(Measures!B735&amp;" - "&amp;Measures!D735)</f>
        <v xml:space="preserve"> - </v>
      </c>
    </row>
    <row r="736" spans="16:17">
      <c r="P736" t="str">
        <f>CONCATENATE(ROW(P736)-2," - ",Components!B736)</f>
        <v xml:space="preserve">734 - </v>
      </c>
      <c r="Q736" t="str">
        <f>CONCATENATE(Measures!B736&amp;" - "&amp;Measures!D736)</f>
        <v xml:space="preserve"> - </v>
      </c>
    </row>
    <row r="737" spans="16:17">
      <c r="P737" t="str">
        <f>CONCATENATE(ROW(P737)-2," - ",Components!B737)</f>
        <v xml:space="preserve">735 - </v>
      </c>
      <c r="Q737" t="str">
        <f>CONCATENATE(Measures!B737&amp;" - "&amp;Measures!D737)</f>
        <v xml:space="preserve"> - </v>
      </c>
    </row>
    <row r="738" spans="16:17">
      <c r="P738" t="str">
        <f>CONCATENATE(ROW(P738)-2," - ",Components!B738)</f>
        <v xml:space="preserve">736 - </v>
      </c>
      <c r="Q738" t="str">
        <f>CONCATENATE(Measures!B738&amp;" - "&amp;Measures!D738)</f>
        <v xml:space="preserve"> - </v>
      </c>
    </row>
    <row r="739" spans="16:17">
      <c r="P739" t="str">
        <f>CONCATENATE(ROW(P739)-2," - ",Components!B739)</f>
        <v xml:space="preserve">737 - </v>
      </c>
      <c r="Q739" t="str">
        <f>CONCATENATE(Measures!B739&amp;" - "&amp;Measures!D739)</f>
        <v xml:space="preserve"> - </v>
      </c>
    </row>
    <row r="740" spans="16:17">
      <c r="P740" t="str">
        <f>CONCATENATE(ROW(P740)-2," - ",Components!B740)</f>
        <v xml:space="preserve">738 - </v>
      </c>
      <c r="Q740" t="str">
        <f>CONCATENATE(Measures!B740&amp;" - "&amp;Measures!D740)</f>
        <v xml:space="preserve"> - </v>
      </c>
    </row>
    <row r="741" spans="16:17">
      <c r="P741" t="str">
        <f>CONCATENATE(ROW(P741)-2," - ",Components!B741)</f>
        <v xml:space="preserve">739 - </v>
      </c>
      <c r="Q741" t="str">
        <f>CONCATENATE(Measures!B741&amp;" - "&amp;Measures!D741)</f>
        <v xml:space="preserve"> - </v>
      </c>
    </row>
    <row r="742" spans="16:17">
      <c r="P742" t="str">
        <f>CONCATENATE(ROW(P742)-2," - ",Components!B742)</f>
        <v xml:space="preserve">740 - </v>
      </c>
      <c r="Q742" t="str">
        <f>CONCATENATE(Measures!B742&amp;" - "&amp;Measures!D742)</f>
        <v xml:space="preserve"> - </v>
      </c>
    </row>
    <row r="743" spans="16:17">
      <c r="P743" t="str">
        <f>CONCATENATE(ROW(P743)-2," - ",Components!B743)</f>
        <v xml:space="preserve">741 - </v>
      </c>
      <c r="Q743" t="str">
        <f>CONCATENATE(Measures!B743&amp;" - "&amp;Measures!D743)</f>
        <v xml:space="preserve"> - </v>
      </c>
    </row>
    <row r="744" spans="16:17">
      <c r="P744" t="str">
        <f>CONCATENATE(ROW(P744)-2," - ",Components!B744)</f>
        <v xml:space="preserve">742 - </v>
      </c>
      <c r="Q744" t="str">
        <f>CONCATENATE(Measures!B744&amp;" - "&amp;Measures!D744)</f>
        <v xml:space="preserve"> - </v>
      </c>
    </row>
    <row r="745" spans="16:17">
      <c r="P745" t="str">
        <f>CONCATENATE(ROW(P745)-2," - ",Components!B745)</f>
        <v xml:space="preserve">743 - </v>
      </c>
      <c r="Q745" t="str">
        <f>CONCATENATE(Measures!B745&amp;" - "&amp;Measures!D745)</f>
        <v xml:space="preserve"> - </v>
      </c>
    </row>
    <row r="746" spans="16:17">
      <c r="P746" t="str">
        <f>CONCATENATE(ROW(P746)-2," - ",Components!B746)</f>
        <v xml:space="preserve">744 - </v>
      </c>
      <c r="Q746" t="str">
        <f>CONCATENATE(Measures!B746&amp;" - "&amp;Measures!D746)</f>
        <v xml:space="preserve"> - </v>
      </c>
    </row>
    <row r="747" spans="16:17">
      <c r="P747" t="str">
        <f>CONCATENATE(ROW(P747)-2," - ",Components!B747)</f>
        <v xml:space="preserve">745 - </v>
      </c>
      <c r="Q747" t="str">
        <f>CONCATENATE(Measures!B747&amp;" - "&amp;Measures!D747)</f>
        <v xml:space="preserve"> - </v>
      </c>
    </row>
    <row r="748" spans="16:17">
      <c r="P748" t="str">
        <f>CONCATENATE(ROW(P748)-2," - ",Components!B748)</f>
        <v xml:space="preserve">746 - </v>
      </c>
      <c r="Q748" t="str">
        <f>CONCATENATE(Measures!B748&amp;" - "&amp;Measures!D748)</f>
        <v xml:space="preserve"> - </v>
      </c>
    </row>
    <row r="749" spans="16:17">
      <c r="P749" t="str">
        <f>CONCATENATE(ROW(P749)-2," - ",Components!B749)</f>
        <v xml:space="preserve">747 - </v>
      </c>
      <c r="Q749" t="str">
        <f>CONCATENATE(Measures!B749&amp;" - "&amp;Measures!D749)</f>
        <v xml:space="preserve"> - </v>
      </c>
    </row>
    <row r="750" spans="16:17">
      <c r="P750" t="str">
        <f>CONCATENATE(ROW(P750)-2," - ",Components!B750)</f>
        <v xml:space="preserve">748 - </v>
      </c>
      <c r="Q750" t="str">
        <f>CONCATENATE(Measures!B750&amp;" - "&amp;Measures!D750)</f>
        <v xml:space="preserve"> - </v>
      </c>
    </row>
    <row r="751" spans="16:17">
      <c r="P751" t="str">
        <f>CONCATENATE(ROW(P751)-2," - ",Components!B751)</f>
        <v xml:space="preserve">749 - </v>
      </c>
      <c r="Q751" t="str">
        <f>CONCATENATE(Measures!B751&amp;" - "&amp;Measures!D751)</f>
        <v xml:space="preserve"> - </v>
      </c>
    </row>
    <row r="752" spans="16:17">
      <c r="P752" t="str">
        <f>CONCATENATE(ROW(P752)-2," - ",Components!B752)</f>
        <v xml:space="preserve">750 - </v>
      </c>
      <c r="Q752" t="str">
        <f>CONCATENATE(Measures!B752&amp;" - "&amp;Measures!D752)</f>
        <v xml:space="preserve"> - </v>
      </c>
    </row>
    <row r="753" spans="16:17">
      <c r="P753" t="str">
        <f>CONCATENATE(ROW(P753)-2," - ",Components!B753)</f>
        <v xml:space="preserve">751 - </v>
      </c>
      <c r="Q753" t="str">
        <f>CONCATENATE(Measures!B753&amp;" - "&amp;Measures!D753)</f>
        <v xml:space="preserve"> - </v>
      </c>
    </row>
    <row r="754" spans="16:17">
      <c r="P754" t="str">
        <f>CONCATENATE(ROW(P754)-2," - ",Components!B754)</f>
        <v xml:space="preserve">752 - </v>
      </c>
      <c r="Q754" t="str">
        <f>CONCATENATE(Measures!B754&amp;" - "&amp;Measures!D754)</f>
        <v xml:space="preserve"> - </v>
      </c>
    </row>
    <row r="755" spans="16:17">
      <c r="P755" t="str">
        <f>CONCATENATE(ROW(P755)-2," - ",Components!B755)</f>
        <v xml:space="preserve">753 - </v>
      </c>
      <c r="Q755" t="str">
        <f>CONCATENATE(Measures!B755&amp;" - "&amp;Measures!D755)</f>
        <v xml:space="preserve"> - </v>
      </c>
    </row>
    <row r="756" spans="16:17">
      <c r="P756" t="str">
        <f>CONCATENATE(ROW(P756)-2," - ",Components!B756)</f>
        <v xml:space="preserve">754 - </v>
      </c>
      <c r="Q756" t="str">
        <f>CONCATENATE(Measures!B756&amp;" - "&amp;Measures!D756)</f>
        <v xml:space="preserve"> - </v>
      </c>
    </row>
    <row r="757" spans="16:17">
      <c r="P757" t="str">
        <f>CONCATENATE(ROW(P757)-2," - ",Components!B757)</f>
        <v xml:space="preserve">755 - </v>
      </c>
      <c r="Q757" t="str">
        <f>CONCATENATE(Measures!B757&amp;" - "&amp;Measures!D757)</f>
        <v xml:space="preserve"> - </v>
      </c>
    </row>
    <row r="758" spans="16:17">
      <c r="P758" t="str">
        <f>CONCATENATE(ROW(P758)-2," - ",Components!B758)</f>
        <v xml:space="preserve">756 - </v>
      </c>
      <c r="Q758" t="str">
        <f>CONCATENATE(Measures!B758&amp;" - "&amp;Measures!D758)</f>
        <v xml:space="preserve"> - </v>
      </c>
    </row>
    <row r="759" spans="16:17">
      <c r="P759" t="str">
        <f>CONCATENATE(ROW(P759)-2," - ",Components!B759)</f>
        <v xml:space="preserve">757 - </v>
      </c>
      <c r="Q759" t="str">
        <f>CONCATENATE(Measures!B759&amp;" - "&amp;Measures!D759)</f>
        <v xml:space="preserve"> - </v>
      </c>
    </row>
    <row r="760" spans="16:17">
      <c r="P760" t="str">
        <f>CONCATENATE(ROW(P760)-2," - ",Components!B760)</f>
        <v xml:space="preserve">758 - </v>
      </c>
      <c r="Q760" t="str">
        <f>CONCATENATE(Measures!B760&amp;" - "&amp;Measures!D760)</f>
        <v xml:space="preserve"> - </v>
      </c>
    </row>
    <row r="761" spans="16:17">
      <c r="P761" t="str">
        <f>CONCATENATE(ROW(P761)-2," - ",Components!B761)</f>
        <v xml:space="preserve">759 - </v>
      </c>
      <c r="Q761" t="str">
        <f>CONCATENATE(Measures!B761&amp;" - "&amp;Measures!D761)</f>
        <v xml:space="preserve"> - </v>
      </c>
    </row>
    <row r="762" spans="16:17">
      <c r="P762" t="str">
        <f>CONCATENATE(ROW(P762)-2," - ",Components!B762)</f>
        <v xml:space="preserve">760 - </v>
      </c>
      <c r="Q762" t="str">
        <f>CONCATENATE(Measures!B762&amp;" - "&amp;Measures!D762)</f>
        <v xml:space="preserve"> - </v>
      </c>
    </row>
    <row r="763" spans="16:17">
      <c r="P763" t="str">
        <f>CONCATENATE(ROW(P763)-2," - ",Components!B763)</f>
        <v xml:space="preserve">761 - </v>
      </c>
      <c r="Q763" t="str">
        <f>CONCATENATE(Measures!B763&amp;" - "&amp;Measures!D763)</f>
        <v xml:space="preserve"> - </v>
      </c>
    </row>
    <row r="764" spans="16:17">
      <c r="P764" t="str">
        <f>CONCATENATE(ROW(P764)-2," - ",Components!B764)</f>
        <v xml:space="preserve">762 - </v>
      </c>
      <c r="Q764" t="str">
        <f>CONCATENATE(Measures!B764&amp;" - "&amp;Measures!D764)</f>
        <v xml:space="preserve"> - </v>
      </c>
    </row>
    <row r="765" spans="16:17">
      <c r="P765" t="str">
        <f>CONCATENATE(ROW(P765)-2," - ",Components!B765)</f>
        <v xml:space="preserve">763 - </v>
      </c>
      <c r="Q765" t="str">
        <f>CONCATENATE(Measures!B765&amp;" - "&amp;Measures!D765)</f>
        <v xml:space="preserve"> - </v>
      </c>
    </row>
    <row r="766" spans="16:17">
      <c r="P766" t="str">
        <f>CONCATENATE(ROW(P766)-2," - ",Components!B766)</f>
        <v xml:space="preserve">764 - </v>
      </c>
      <c r="Q766" t="str">
        <f>CONCATENATE(Measures!B766&amp;" - "&amp;Measures!D766)</f>
        <v xml:space="preserve"> - </v>
      </c>
    </row>
    <row r="767" spans="16:17">
      <c r="P767" t="str">
        <f>CONCATENATE(ROW(P767)-2," - ",Components!B767)</f>
        <v xml:space="preserve">765 - </v>
      </c>
      <c r="Q767" t="str">
        <f>CONCATENATE(Measures!B767&amp;" - "&amp;Measures!D767)</f>
        <v xml:space="preserve"> - </v>
      </c>
    </row>
    <row r="768" spans="16:17">
      <c r="P768" t="str">
        <f>CONCATENATE(ROW(P768)-2," - ",Components!B768)</f>
        <v xml:space="preserve">766 - </v>
      </c>
      <c r="Q768" t="str">
        <f>CONCATENATE(Measures!B768&amp;" - "&amp;Measures!D768)</f>
        <v xml:space="preserve"> - </v>
      </c>
    </row>
    <row r="769" spans="16:17">
      <c r="P769" t="str">
        <f>CONCATENATE(ROW(P769)-2," - ",Components!B769)</f>
        <v xml:space="preserve">767 - </v>
      </c>
      <c r="Q769" t="str">
        <f>CONCATENATE(Measures!B769&amp;" - "&amp;Measures!D769)</f>
        <v xml:space="preserve"> - </v>
      </c>
    </row>
    <row r="770" spans="16:17">
      <c r="P770" t="str">
        <f>CONCATENATE(ROW(P770)-2," - ",Components!B770)</f>
        <v xml:space="preserve">768 - </v>
      </c>
      <c r="Q770" t="str">
        <f>CONCATENATE(Measures!B770&amp;" - "&amp;Measures!D770)</f>
        <v xml:space="preserve"> - </v>
      </c>
    </row>
    <row r="771" spans="16:17">
      <c r="P771" t="str">
        <f>CONCATENATE(ROW(P771)-2," - ",Components!B771)</f>
        <v xml:space="preserve">769 - </v>
      </c>
      <c r="Q771" t="str">
        <f>CONCATENATE(Measures!B771&amp;" - "&amp;Measures!D771)</f>
        <v xml:space="preserve"> - </v>
      </c>
    </row>
    <row r="772" spans="16:17">
      <c r="P772" t="str">
        <f>CONCATENATE(ROW(P772)-2," - ",Components!B772)</f>
        <v xml:space="preserve">770 - </v>
      </c>
      <c r="Q772" t="str">
        <f>CONCATENATE(Measures!B772&amp;" - "&amp;Measures!D772)</f>
        <v xml:space="preserve"> - </v>
      </c>
    </row>
    <row r="773" spans="16:17">
      <c r="P773" t="str">
        <f>CONCATENATE(ROW(P773)-2," - ",Components!B773)</f>
        <v xml:space="preserve">771 - </v>
      </c>
      <c r="Q773" t="str">
        <f>CONCATENATE(Measures!B773&amp;" - "&amp;Measures!D773)</f>
        <v xml:space="preserve"> - </v>
      </c>
    </row>
    <row r="774" spans="16:17">
      <c r="P774" t="str">
        <f>CONCATENATE(ROW(P774)-2," - ",Components!B774)</f>
        <v xml:space="preserve">772 - </v>
      </c>
      <c r="Q774" t="str">
        <f>CONCATENATE(Measures!B774&amp;" - "&amp;Measures!D774)</f>
        <v xml:space="preserve"> - </v>
      </c>
    </row>
    <row r="775" spans="16:17">
      <c r="P775" t="str">
        <f>CONCATENATE(ROW(P775)-2," - ",Components!B775)</f>
        <v xml:space="preserve">773 - </v>
      </c>
      <c r="Q775" t="str">
        <f>CONCATENATE(Measures!B775&amp;" - "&amp;Measures!D775)</f>
        <v xml:space="preserve"> - </v>
      </c>
    </row>
    <row r="776" spans="16:17">
      <c r="P776" t="str">
        <f>CONCATENATE(ROW(P776)-2," - ",Components!B776)</f>
        <v xml:space="preserve">774 - </v>
      </c>
      <c r="Q776" t="str">
        <f>CONCATENATE(Measures!B776&amp;" - "&amp;Measures!D776)</f>
        <v xml:space="preserve"> - </v>
      </c>
    </row>
    <row r="777" spans="16:17">
      <c r="P777" t="str">
        <f>CONCATENATE(ROW(P777)-2," - ",Components!B777)</f>
        <v xml:space="preserve">775 - </v>
      </c>
      <c r="Q777" t="str">
        <f>CONCATENATE(Measures!B777&amp;" - "&amp;Measures!D777)</f>
        <v xml:space="preserve"> - </v>
      </c>
    </row>
    <row r="778" spans="16:17">
      <c r="P778" t="str">
        <f>CONCATENATE(ROW(P778)-2," - ",Components!B778)</f>
        <v xml:space="preserve">776 - </v>
      </c>
      <c r="Q778" t="str">
        <f>CONCATENATE(Measures!B778&amp;" - "&amp;Measures!D778)</f>
        <v xml:space="preserve"> - </v>
      </c>
    </row>
    <row r="779" spans="16:17">
      <c r="P779" t="str">
        <f>CONCATENATE(ROW(P779)-2," - ",Components!B779)</f>
        <v xml:space="preserve">777 - </v>
      </c>
      <c r="Q779" t="str">
        <f>CONCATENATE(Measures!B779&amp;" - "&amp;Measures!D779)</f>
        <v xml:space="preserve"> - </v>
      </c>
    </row>
    <row r="780" spans="16:17">
      <c r="P780" t="str">
        <f>CONCATENATE(ROW(P780)-2," - ",Components!B780)</f>
        <v xml:space="preserve">778 - </v>
      </c>
      <c r="Q780" t="str">
        <f>CONCATENATE(Measures!B780&amp;" - "&amp;Measures!D780)</f>
        <v xml:space="preserve"> - </v>
      </c>
    </row>
    <row r="781" spans="16:17">
      <c r="P781" t="str">
        <f>CONCATENATE(ROW(P781)-2," - ",Components!B781)</f>
        <v xml:space="preserve">779 - </v>
      </c>
      <c r="Q781" t="str">
        <f>CONCATENATE(Measures!B781&amp;" - "&amp;Measures!D781)</f>
        <v xml:space="preserve"> - </v>
      </c>
    </row>
    <row r="782" spans="16:17">
      <c r="P782" t="str">
        <f>CONCATENATE(ROW(P782)-2," - ",Components!B782)</f>
        <v xml:space="preserve">780 - </v>
      </c>
      <c r="Q782" t="str">
        <f>CONCATENATE(Measures!B782&amp;" - "&amp;Measures!D782)</f>
        <v xml:space="preserve"> - </v>
      </c>
    </row>
    <row r="783" spans="16:17">
      <c r="P783" t="str">
        <f>CONCATENATE(ROW(P783)-2," - ",Components!B783)</f>
        <v xml:space="preserve">781 - </v>
      </c>
      <c r="Q783" t="str">
        <f>CONCATENATE(Measures!B783&amp;" - "&amp;Measures!D783)</f>
        <v xml:space="preserve"> - </v>
      </c>
    </row>
    <row r="784" spans="16:17">
      <c r="P784" t="str">
        <f>CONCATENATE(ROW(P784)-2," - ",Components!B784)</f>
        <v xml:space="preserve">782 - </v>
      </c>
      <c r="Q784" t="str">
        <f>CONCATENATE(Measures!B784&amp;" - "&amp;Measures!D784)</f>
        <v xml:space="preserve"> - </v>
      </c>
    </row>
    <row r="785" spans="16:17">
      <c r="P785" t="str">
        <f>CONCATENATE(ROW(P785)-2," - ",Components!B785)</f>
        <v xml:space="preserve">783 - </v>
      </c>
      <c r="Q785" t="str">
        <f>CONCATENATE(Measures!B785&amp;" - "&amp;Measures!D785)</f>
        <v xml:space="preserve"> - </v>
      </c>
    </row>
    <row r="786" spans="16:17">
      <c r="P786" t="str">
        <f>CONCATENATE(ROW(P786)-2," - ",Components!B786)</f>
        <v xml:space="preserve">784 - </v>
      </c>
      <c r="Q786" t="str">
        <f>CONCATENATE(Measures!B786&amp;" - "&amp;Measures!D786)</f>
        <v xml:space="preserve"> - </v>
      </c>
    </row>
    <row r="787" spans="16:17">
      <c r="P787" t="str">
        <f>CONCATENATE(ROW(P787)-2," - ",Components!B787)</f>
        <v xml:space="preserve">785 - </v>
      </c>
      <c r="Q787" t="str">
        <f>CONCATENATE(Measures!B787&amp;" - "&amp;Measures!D787)</f>
        <v xml:space="preserve"> - </v>
      </c>
    </row>
    <row r="788" spans="16:17">
      <c r="P788" t="str">
        <f>CONCATENATE(ROW(P788)-2," - ",Components!B788)</f>
        <v xml:space="preserve">786 - </v>
      </c>
      <c r="Q788" t="str">
        <f>CONCATENATE(Measures!B788&amp;" - "&amp;Measures!D788)</f>
        <v xml:space="preserve"> - </v>
      </c>
    </row>
    <row r="789" spans="16:17">
      <c r="P789" t="str">
        <f>CONCATENATE(ROW(P789)-2," - ",Components!B789)</f>
        <v xml:space="preserve">787 - </v>
      </c>
      <c r="Q789" t="str">
        <f>CONCATENATE(Measures!B789&amp;" - "&amp;Measures!D789)</f>
        <v xml:space="preserve"> - </v>
      </c>
    </row>
    <row r="790" spans="16:17">
      <c r="P790" t="str">
        <f>CONCATENATE(ROW(P790)-2," - ",Components!B790)</f>
        <v xml:space="preserve">788 - </v>
      </c>
      <c r="Q790" t="str">
        <f>CONCATENATE(Measures!B790&amp;" - "&amp;Measures!D790)</f>
        <v xml:space="preserve"> - </v>
      </c>
    </row>
    <row r="791" spans="16:17">
      <c r="P791" t="str">
        <f>CONCATENATE(ROW(P791)-2," - ",Components!B791)</f>
        <v xml:space="preserve">789 - </v>
      </c>
      <c r="Q791" t="str">
        <f>CONCATENATE(Measures!B791&amp;" - "&amp;Measures!D791)</f>
        <v xml:space="preserve"> - </v>
      </c>
    </row>
    <row r="792" spans="16:17">
      <c r="P792" t="str">
        <f>CONCATENATE(ROW(P792)-2," - ",Components!B792)</f>
        <v xml:space="preserve">790 - </v>
      </c>
      <c r="Q792" t="str">
        <f>CONCATENATE(Measures!B792&amp;" - "&amp;Measures!D792)</f>
        <v xml:space="preserve"> - </v>
      </c>
    </row>
    <row r="793" spans="16:17">
      <c r="P793" t="str">
        <f>CONCATENATE(ROW(P793)-2," - ",Components!B793)</f>
        <v xml:space="preserve">791 - </v>
      </c>
      <c r="Q793" t="str">
        <f>CONCATENATE(Measures!B793&amp;" - "&amp;Measures!D793)</f>
        <v xml:space="preserve"> - </v>
      </c>
    </row>
    <row r="794" spans="16:17">
      <c r="P794" t="str">
        <f>CONCATENATE(ROW(P794)-2," - ",Components!B794)</f>
        <v xml:space="preserve">792 - </v>
      </c>
      <c r="Q794" t="str">
        <f>CONCATENATE(Measures!B794&amp;" - "&amp;Measures!D794)</f>
        <v xml:space="preserve"> - </v>
      </c>
    </row>
    <row r="795" spans="16:17">
      <c r="P795" t="str">
        <f>CONCATENATE(ROW(P795)-2," - ",Components!B795)</f>
        <v xml:space="preserve">793 - </v>
      </c>
      <c r="Q795" t="str">
        <f>CONCATENATE(Measures!B795&amp;" - "&amp;Measures!D795)</f>
        <v xml:space="preserve"> - </v>
      </c>
    </row>
    <row r="796" spans="16:17">
      <c r="P796" t="str">
        <f>CONCATENATE(ROW(P796)-2," - ",Components!B796)</f>
        <v xml:space="preserve">794 - </v>
      </c>
      <c r="Q796" t="str">
        <f>CONCATENATE(Measures!B796&amp;" - "&amp;Measures!D796)</f>
        <v xml:space="preserve"> - </v>
      </c>
    </row>
    <row r="797" spans="16:17">
      <c r="P797" t="str">
        <f>CONCATENATE(ROW(P797)-2," - ",Components!B797)</f>
        <v xml:space="preserve">795 - </v>
      </c>
      <c r="Q797" t="str">
        <f>CONCATENATE(Measures!B797&amp;" - "&amp;Measures!D797)</f>
        <v xml:space="preserve"> - </v>
      </c>
    </row>
    <row r="798" spans="16:17">
      <c r="P798" t="str">
        <f>CONCATENATE(ROW(P798)-2," - ",Components!B798)</f>
        <v xml:space="preserve">796 - </v>
      </c>
      <c r="Q798" t="str">
        <f>CONCATENATE(Measures!B798&amp;" - "&amp;Measures!D798)</f>
        <v xml:space="preserve"> - </v>
      </c>
    </row>
    <row r="799" spans="16:17">
      <c r="P799" t="str">
        <f>CONCATENATE(ROW(P799)-2," - ",Components!B799)</f>
        <v xml:space="preserve">797 - </v>
      </c>
      <c r="Q799" t="str">
        <f>CONCATENATE(Measures!B799&amp;" - "&amp;Measures!D799)</f>
        <v xml:space="preserve"> - </v>
      </c>
    </row>
    <row r="800" spans="16:17">
      <c r="P800" t="str">
        <f>CONCATENATE(ROW(P800)-2," - ",Components!B800)</f>
        <v xml:space="preserve">798 - </v>
      </c>
      <c r="Q800" t="str">
        <f>CONCATENATE(Measures!B800&amp;" - "&amp;Measures!D800)</f>
        <v xml:space="preserve"> - </v>
      </c>
    </row>
    <row r="801" spans="16:17">
      <c r="P801" t="str">
        <f>CONCATENATE(ROW(P801)-2," - ",Components!B801)</f>
        <v xml:space="preserve">799 - </v>
      </c>
      <c r="Q801" t="str">
        <f>CONCATENATE(Measures!B801&amp;" - "&amp;Measures!D801)</f>
        <v xml:space="preserve"> - </v>
      </c>
    </row>
    <row r="802" spans="16:17">
      <c r="P802" t="str">
        <f>CONCATENATE(ROW(P802)-2," - ",Components!B802)</f>
        <v xml:space="preserve">800 - </v>
      </c>
      <c r="Q802" t="str">
        <f>CONCATENATE(Measures!B802&amp;" - "&amp;Measures!D802)</f>
        <v xml:space="preserve"> - </v>
      </c>
    </row>
    <row r="803" spans="16:17">
      <c r="P803" t="str">
        <f>CONCATENATE(ROW(P803)-2," - ",Components!B803)</f>
        <v xml:space="preserve">801 - </v>
      </c>
      <c r="Q803" t="str">
        <f>CONCATENATE(Measures!B803&amp;" - "&amp;Measures!D803)</f>
        <v xml:space="preserve"> - </v>
      </c>
    </row>
    <row r="804" spans="16:17">
      <c r="P804" t="str">
        <f>CONCATENATE(ROW(P804)-2," - ",Components!B804)</f>
        <v xml:space="preserve">802 - </v>
      </c>
      <c r="Q804" t="str">
        <f>CONCATENATE(Measures!B804&amp;" - "&amp;Measures!D804)</f>
        <v xml:space="preserve"> - </v>
      </c>
    </row>
    <row r="805" spans="16:17">
      <c r="P805" t="str">
        <f>CONCATENATE(ROW(P805)-2," - ",Components!B805)</f>
        <v xml:space="preserve">803 - </v>
      </c>
      <c r="Q805" t="str">
        <f>CONCATENATE(Measures!B805&amp;" - "&amp;Measures!D805)</f>
        <v xml:space="preserve"> - </v>
      </c>
    </row>
    <row r="806" spans="16:17">
      <c r="P806" t="str">
        <f>CONCATENATE(ROW(P806)-2," - ",Components!B806)</f>
        <v xml:space="preserve">804 - </v>
      </c>
      <c r="Q806" t="str">
        <f>CONCATENATE(Measures!B806&amp;" - "&amp;Measures!D806)</f>
        <v xml:space="preserve"> - </v>
      </c>
    </row>
    <row r="807" spans="16:17">
      <c r="P807" t="str">
        <f>CONCATENATE(ROW(P807)-2," - ",Components!B807)</f>
        <v xml:space="preserve">805 - </v>
      </c>
      <c r="Q807" t="str">
        <f>CONCATENATE(Measures!B807&amp;" - "&amp;Measures!D807)</f>
        <v xml:space="preserve"> - </v>
      </c>
    </row>
    <row r="808" spans="16:17">
      <c r="P808" t="str">
        <f>CONCATENATE(ROW(P808)-2," - ",Components!B808)</f>
        <v xml:space="preserve">806 - </v>
      </c>
      <c r="Q808" t="str">
        <f>CONCATENATE(Measures!B808&amp;" - "&amp;Measures!D808)</f>
        <v xml:space="preserve"> - </v>
      </c>
    </row>
    <row r="809" spans="16:17">
      <c r="P809" t="str">
        <f>CONCATENATE(ROW(P809)-2," - ",Components!B809)</f>
        <v xml:space="preserve">807 - </v>
      </c>
      <c r="Q809" t="str">
        <f>CONCATENATE(Measures!B809&amp;" - "&amp;Measures!D809)</f>
        <v xml:space="preserve"> - </v>
      </c>
    </row>
    <row r="810" spans="16:17">
      <c r="P810" t="str">
        <f>CONCATENATE(ROW(P810)-2," - ",Components!B810)</f>
        <v xml:space="preserve">808 - </v>
      </c>
      <c r="Q810" t="str">
        <f>CONCATENATE(Measures!B810&amp;" - "&amp;Measures!D810)</f>
        <v xml:space="preserve"> - </v>
      </c>
    </row>
    <row r="811" spans="16:17">
      <c r="P811" t="str">
        <f>CONCATENATE(ROW(P811)-2," - ",Components!B811)</f>
        <v xml:space="preserve">809 - </v>
      </c>
      <c r="Q811" t="str">
        <f>CONCATENATE(Measures!B811&amp;" - "&amp;Measures!D811)</f>
        <v xml:space="preserve"> - </v>
      </c>
    </row>
    <row r="812" spans="16:17">
      <c r="P812" t="str">
        <f>CONCATENATE(ROW(P812)-2," - ",Components!B812)</f>
        <v xml:space="preserve">810 - </v>
      </c>
      <c r="Q812" t="str">
        <f>CONCATENATE(Measures!B812&amp;" - "&amp;Measures!D812)</f>
        <v xml:space="preserve"> - </v>
      </c>
    </row>
    <row r="813" spans="16:17">
      <c r="P813" t="str">
        <f>CONCATENATE(ROW(P813)-2," - ",Components!B813)</f>
        <v xml:space="preserve">811 - </v>
      </c>
      <c r="Q813" t="str">
        <f>CONCATENATE(Measures!B813&amp;" - "&amp;Measures!D813)</f>
        <v xml:space="preserve"> - </v>
      </c>
    </row>
    <row r="814" spans="16:17">
      <c r="P814" t="str">
        <f>CONCATENATE(ROW(P814)-2," - ",Components!B814)</f>
        <v xml:space="preserve">812 - </v>
      </c>
      <c r="Q814" t="str">
        <f>CONCATENATE(Measures!B814&amp;" - "&amp;Measures!D814)</f>
        <v xml:space="preserve"> - </v>
      </c>
    </row>
    <row r="815" spans="16:17">
      <c r="P815" t="str">
        <f>CONCATENATE(ROW(P815)-2," - ",Components!B815)</f>
        <v xml:space="preserve">813 - </v>
      </c>
      <c r="Q815" t="str">
        <f>CONCATENATE(Measures!B815&amp;" - "&amp;Measures!D815)</f>
        <v xml:space="preserve"> - </v>
      </c>
    </row>
    <row r="816" spans="16:17">
      <c r="P816" t="str">
        <f>CONCATENATE(ROW(P816)-2," - ",Components!B816)</f>
        <v xml:space="preserve">814 - </v>
      </c>
      <c r="Q816" t="str">
        <f>CONCATENATE(Measures!B816&amp;" - "&amp;Measures!D816)</f>
        <v xml:space="preserve"> - </v>
      </c>
    </row>
    <row r="817" spans="16:17">
      <c r="P817" t="str">
        <f>CONCATENATE(ROW(P817)-2," - ",Components!B817)</f>
        <v xml:space="preserve">815 - </v>
      </c>
      <c r="Q817" t="str">
        <f>CONCATENATE(Measures!B817&amp;" - "&amp;Measures!D817)</f>
        <v xml:space="preserve"> - </v>
      </c>
    </row>
    <row r="818" spans="16:17">
      <c r="P818" t="str">
        <f>CONCATENATE(ROW(P818)-2," - ",Components!B818)</f>
        <v xml:space="preserve">816 - </v>
      </c>
      <c r="Q818" t="str">
        <f>CONCATENATE(Measures!B818&amp;" - "&amp;Measures!D818)</f>
        <v xml:space="preserve"> - </v>
      </c>
    </row>
    <row r="819" spans="16:17">
      <c r="P819" t="str">
        <f>CONCATENATE(ROW(P819)-2," - ",Components!B819)</f>
        <v xml:space="preserve">817 - </v>
      </c>
      <c r="Q819" t="str">
        <f>CONCATENATE(Measures!B819&amp;" - "&amp;Measures!D819)</f>
        <v xml:space="preserve"> - </v>
      </c>
    </row>
    <row r="820" spans="16:17">
      <c r="P820" t="str">
        <f>CONCATENATE(ROW(P820)-2," - ",Components!B820)</f>
        <v xml:space="preserve">818 - </v>
      </c>
      <c r="Q820" t="str">
        <f>CONCATENATE(Measures!B820&amp;" - "&amp;Measures!D820)</f>
        <v xml:space="preserve"> - </v>
      </c>
    </row>
    <row r="821" spans="16:17">
      <c r="P821" t="str">
        <f>CONCATENATE(ROW(P821)-2," - ",Components!B821)</f>
        <v xml:space="preserve">819 - </v>
      </c>
      <c r="Q821" t="str">
        <f>CONCATENATE(Measures!B821&amp;" - "&amp;Measures!D821)</f>
        <v xml:space="preserve"> - </v>
      </c>
    </row>
    <row r="822" spans="16:17">
      <c r="P822" t="str">
        <f>CONCATENATE(ROW(P822)-2," - ",Components!B822)</f>
        <v xml:space="preserve">820 - </v>
      </c>
      <c r="Q822" t="str">
        <f>CONCATENATE(Measures!B822&amp;" - "&amp;Measures!D822)</f>
        <v xml:space="preserve"> - </v>
      </c>
    </row>
    <row r="823" spans="16:17">
      <c r="P823" t="str">
        <f>CONCATENATE(ROW(P823)-2," - ",Components!B823)</f>
        <v xml:space="preserve">821 - </v>
      </c>
      <c r="Q823" t="str">
        <f>CONCATENATE(Measures!B823&amp;" - "&amp;Measures!D823)</f>
        <v xml:space="preserve"> - </v>
      </c>
    </row>
    <row r="824" spans="16:17">
      <c r="P824" t="str">
        <f>CONCATENATE(ROW(P824)-2," - ",Components!B824)</f>
        <v xml:space="preserve">822 - </v>
      </c>
      <c r="Q824" t="str">
        <f>CONCATENATE(Measures!B824&amp;" - "&amp;Measures!D824)</f>
        <v xml:space="preserve"> - </v>
      </c>
    </row>
    <row r="825" spans="16:17">
      <c r="P825" t="str">
        <f>CONCATENATE(ROW(P825)-2," - ",Components!B825)</f>
        <v xml:space="preserve">823 - </v>
      </c>
      <c r="Q825" t="str">
        <f>CONCATENATE(Measures!B825&amp;" - "&amp;Measures!D825)</f>
        <v xml:space="preserve"> - </v>
      </c>
    </row>
    <row r="826" spans="16:17">
      <c r="P826" t="str">
        <f>CONCATENATE(ROW(P826)-2," - ",Components!B826)</f>
        <v xml:space="preserve">824 - </v>
      </c>
      <c r="Q826" t="str">
        <f>CONCATENATE(Measures!B826&amp;" - "&amp;Measures!D826)</f>
        <v xml:space="preserve"> - </v>
      </c>
    </row>
    <row r="827" spans="16:17">
      <c r="P827" t="str">
        <f>CONCATENATE(ROW(P827)-2," - ",Components!B827)</f>
        <v xml:space="preserve">825 - </v>
      </c>
      <c r="Q827" t="str">
        <f>CONCATENATE(Measures!B827&amp;" - "&amp;Measures!D827)</f>
        <v xml:space="preserve"> - </v>
      </c>
    </row>
    <row r="828" spans="16:17">
      <c r="P828" t="str">
        <f>CONCATENATE(ROW(P828)-2," - ",Components!B828)</f>
        <v xml:space="preserve">826 - </v>
      </c>
      <c r="Q828" t="str">
        <f>CONCATENATE(Measures!B828&amp;" - "&amp;Measures!D828)</f>
        <v xml:space="preserve"> - </v>
      </c>
    </row>
    <row r="829" spans="16:17">
      <c r="P829" t="str">
        <f>CONCATENATE(ROW(P829)-2," - ",Components!B829)</f>
        <v xml:space="preserve">827 - </v>
      </c>
      <c r="Q829" t="str">
        <f>CONCATENATE(Measures!B829&amp;" - "&amp;Measures!D829)</f>
        <v xml:space="preserve"> - </v>
      </c>
    </row>
    <row r="830" spans="16:17">
      <c r="P830" t="str">
        <f>CONCATENATE(ROW(P830)-2," - ",Components!B830)</f>
        <v xml:space="preserve">828 - </v>
      </c>
      <c r="Q830" t="str">
        <f>CONCATENATE(Measures!B830&amp;" - "&amp;Measures!D830)</f>
        <v xml:space="preserve"> - </v>
      </c>
    </row>
    <row r="831" spans="16:17">
      <c r="P831" t="str">
        <f>CONCATENATE(ROW(P831)-2," - ",Components!B831)</f>
        <v xml:space="preserve">829 - </v>
      </c>
      <c r="Q831" t="str">
        <f>CONCATENATE(Measures!B831&amp;" - "&amp;Measures!D831)</f>
        <v xml:space="preserve"> - </v>
      </c>
    </row>
    <row r="832" spans="16:17">
      <c r="P832" t="str">
        <f>CONCATENATE(ROW(P832)-2," - ",Components!B832)</f>
        <v xml:space="preserve">830 - </v>
      </c>
      <c r="Q832" t="str">
        <f>CONCATENATE(Measures!B832&amp;" - "&amp;Measures!D832)</f>
        <v xml:space="preserve"> - </v>
      </c>
    </row>
    <row r="833" spans="16:17">
      <c r="P833" t="str">
        <f>CONCATENATE(ROW(P833)-2," - ",Components!B833)</f>
        <v xml:space="preserve">831 - </v>
      </c>
      <c r="Q833" t="str">
        <f>CONCATENATE(Measures!B833&amp;" - "&amp;Measures!D833)</f>
        <v xml:space="preserve"> - </v>
      </c>
    </row>
    <row r="834" spans="16:17">
      <c r="P834" t="str">
        <f>CONCATENATE(ROW(P834)-2," - ",Components!B834)</f>
        <v xml:space="preserve">832 - </v>
      </c>
      <c r="Q834" t="str">
        <f>CONCATENATE(Measures!B834&amp;" - "&amp;Measures!D834)</f>
        <v xml:space="preserve"> - </v>
      </c>
    </row>
    <row r="835" spans="16:17">
      <c r="P835" t="str">
        <f>CONCATENATE(ROW(P835)-2," - ",Components!B835)</f>
        <v xml:space="preserve">833 - </v>
      </c>
      <c r="Q835" t="str">
        <f>CONCATENATE(Measures!B835&amp;" - "&amp;Measures!D835)</f>
        <v xml:space="preserve"> - </v>
      </c>
    </row>
    <row r="836" spans="16:17">
      <c r="P836" t="str">
        <f>CONCATENATE(ROW(P836)-2," - ",Components!B836)</f>
        <v xml:space="preserve">834 - </v>
      </c>
      <c r="Q836" t="str">
        <f>CONCATENATE(Measures!B836&amp;" - "&amp;Measures!D836)</f>
        <v xml:space="preserve"> - </v>
      </c>
    </row>
    <row r="837" spans="16:17">
      <c r="P837" t="str">
        <f>CONCATENATE(ROW(P837)-2," - ",Components!B837)</f>
        <v xml:space="preserve">835 - </v>
      </c>
      <c r="Q837" t="str">
        <f>CONCATENATE(Measures!B837&amp;" - "&amp;Measures!D837)</f>
        <v xml:space="preserve"> - </v>
      </c>
    </row>
    <row r="838" spans="16:17">
      <c r="P838" t="str">
        <f>CONCATENATE(ROW(P838)-2," - ",Components!B838)</f>
        <v xml:space="preserve">836 - </v>
      </c>
      <c r="Q838" t="str">
        <f>CONCATENATE(Measures!B838&amp;" - "&amp;Measures!D838)</f>
        <v xml:space="preserve"> - </v>
      </c>
    </row>
    <row r="839" spans="16:17">
      <c r="P839" t="str">
        <f>CONCATENATE(ROW(P839)-2," - ",Components!B839)</f>
        <v xml:space="preserve">837 - </v>
      </c>
      <c r="Q839" t="str">
        <f>CONCATENATE(Measures!B839&amp;" - "&amp;Measures!D839)</f>
        <v xml:space="preserve"> - </v>
      </c>
    </row>
    <row r="840" spans="16:17">
      <c r="P840" t="str">
        <f>CONCATENATE(ROW(P840)-2," - ",Components!B840)</f>
        <v xml:space="preserve">838 - </v>
      </c>
      <c r="Q840" t="str">
        <f>CONCATENATE(Measures!B840&amp;" - "&amp;Measures!D840)</f>
        <v xml:space="preserve"> - </v>
      </c>
    </row>
    <row r="841" spans="16:17">
      <c r="P841" t="str">
        <f>CONCATENATE(ROW(P841)-2," - ",Components!B841)</f>
        <v xml:space="preserve">839 - </v>
      </c>
      <c r="Q841" t="str">
        <f>CONCATENATE(Measures!B841&amp;" - "&amp;Measures!D841)</f>
        <v xml:space="preserve"> - </v>
      </c>
    </row>
    <row r="842" spans="16:17">
      <c r="P842" t="str">
        <f>CONCATENATE(ROW(P842)-2," - ",Components!B842)</f>
        <v xml:space="preserve">840 - </v>
      </c>
      <c r="Q842" t="str">
        <f>CONCATENATE(Measures!B842&amp;" - "&amp;Measures!D842)</f>
        <v xml:space="preserve"> - </v>
      </c>
    </row>
    <row r="843" spans="16:17">
      <c r="P843" t="str">
        <f>CONCATENATE(ROW(P843)-2," - ",Components!B843)</f>
        <v xml:space="preserve">841 - </v>
      </c>
      <c r="Q843" t="str">
        <f>CONCATENATE(Measures!B843&amp;" - "&amp;Measures!D843)</f>
        <v xml:space="preserve"> - </v>
      </c>
    </row>
    <row r="844" spans="16:17">
      <c r="P844" t="str">
        <f>CONCATENATE(ROW(P844)-2," - ",Components!B844)</f>
        <v xml:space="preserve">842 - </v>
      </c>
      <c r="Q844" t="str">
        <f>CONCATENATE(Measures!B844&amp;" - "&amp;Measures!D844)</f>
        <v xml:space="preserve"> - </v>
      </c>
    </row>
    <row r="845" spans="16:17">
      <c r="P845" t="str">
        <f>CONCATENATE(ROW(P845)-2," - ",Components!B845)</f>
        <v xml:space="preserve">843 - </v>
      </c>
      <c r="Q845" t="str">
        <f>CONCATENATE(Measures!B845&amp;" - "&amp;Measures!D845)</f>
        <v xml:space="preserve"> - </v>
      </c>
    </row>
    <row r="846" spans="16:17">
      <c r="P846" t="str">
        <f>CONCATENATE(ROW(P846)-2," - ",Components!B846)</f>
        <v xml:space="preserve">844 - </v>
      </c>
      <c r="Q846" t="str">
        <f>CONCATENATE(Measures!B846&amp;" - "&amp;Measures!D846)</f>
        <v xml:space="preserve"> - </v>
      </c>
    </row>
    <row r="847" spans="16:17">
      <c r="P847" t="str">
        <f>CONCATENATE(ROW(P847)-2," - ",Components!B847)</f>
        <v xml:space="preserve">845 - </v>
      </c>
      <c r="Q847" t="str">
        <f>CONCATENATE(Measures!B847&amp;" - "&amp;Measures!D847)</f>
        <v xml:space="preserve"> - </v>
      </c>
    </row>
    <row r="848" spans="16:17">
      <c r="P848" t="str">
        <f>CONCATENATE(ROW(P848)-2," - ",Components!B848)</f>
        <v xml:space="preserve">846 - </v>
      </c>
      <c r="Q848" t="str">
        <f>CONCATENATE(Measures!B848&amp;" - "&amp;Measures!D848)</f>
        <v xml:space="preserve"> - </v>
      </c>
    </row>
    <row r="849" spans="16:17">
      <c r="P849" t="str">
        <f>CONCATENATE(ROW(P849)-2," - ",Components!B849)</f>
        <v xml:space="preserve">847 - </v>
      </c>
      <c r="Q849" t="str">
        <f>CONCATENATE(Measures!B849&amp;" - "&amp;Measures!D849)</f>
        <v xml:space="preserve"> - </v>
      </c>
    </row>
    <row r="850" spans="16:17">
      <c r="P850" t="str">
        <f>CONCATENATE(ROW(P850)-2," - ",Components!B850)</f>
        <v xml:space="preserve">848 - </v>
      </c>
      <c r="Q850" t="str">
        <f>CONCATENATE(Measures!B850&amp;" - "&amp;Measures!D850)</f>
        <v xml:space="preserve"> - </v>
      </c>
    </row>
    <row r="851" spans="16:17">
      <c r="P851" t="str">
        <f>CONCATENATE(ROW(P851)-2," - ",Components!B851)</f>
        <v xml:space="preserve">849 - </v>
      </c>
      <c r="Q851" t="str">
        <f>CONCATENATE(Measures!B851&amp;" - "&amp;Measures!D851)</f>
        <v xml:space="preserve"> - </v>
      </c>
    </row>
    <row r="852" spans="16:17">
      <c r="P852" t="str">
        <f>CONCATENATE(ROW(P852)-2," - ",Components!B852)</f>
        <v xml:space="preserve">850 - </v>
      </c>
      <c r="Q852" t="str">
        <f>CONCATENATE(Measures!B852&amp;" - "&amp;Measures!D852)</f>
        <v xml:space="preserve"> - </v>
      </c>
    </row>
    <row r="853" spans="16:17">
      <c r="P853" t="str">
        <f>CONCATENATE(ROW(P853)-2," - ",Components!B853)</f>
        <v xml:space="preserve">851 - </v>
      </c>
      <c r="Q853" t="str">
        <f>CONCATENATE(Measures!B853&amp;" - "&amp;Measures!D853)</f>
        <v xml:space="preserve"> - </v>
      </c>
    </row>
    <row r="854" spans="16:17">
      <c r="P854" t="str">
        <f>CONCATENATE(ROW(P854)-2," - ",Components!B854)</f>
        <v xml:space="preserve">852 - </v>
      </c>
      <c r="Q854" t="str">
        <f>CONCATENATE(Measures!B854&amp;" - "&amp;Measures!D854)</f>
        <v xml:space="preserve"> - </v>
      </c>
    </row>
    <row r="855" spans="16:17">
      <c r="P855" t="str">
        <f>CONCATENATE(ROW(P855)-2," - ",Components!B855)</f>
        <v xml:space="preserve">853 - </v>
      </c>
      <c r="Q855" t="str">
        <f>CONCATENATE(Measures!B855&amp;" - "&amp;Measures!D855)</f>
        <v xml:space="preserve"> - </v>
      </c>
    </row>
    <row r="856" spans="16:17">
      <c r="P856" t="str">
        <f>CONCATENATE(ROW(P856)-2," - ",Components!B856)</f>
        <v xml:space="preserve">854 - </v>
      </c>
      <c r="Q856" t="str">
        <f>CONCATENATE(Measures!B856&amp;" - "&amp;Measures!D856)</f>
        <v xml:space="preserve"> - </v>
      </c>
    </row>
    <row r="857" spans="16:17">
      <c r="P857" t="str">
        <f>CONCATENATE(ROW(P857)-2," - ",Components!B857)</f>
        <v xml:space="preserve">855 - </v>
      </c>
      <c r="Q857" t="str">
        <f>CONCATENATE(Measures!B857&amp;" - "&amp;Measures!D857)</f>
        <v xml:space="preserve"> - </v>
      </c>
    </row>
    <row r="858" spans="16:17">
      <c r="P858" t="str">
        <f>CONCATENATE(ROW(P858)-2," - ",Components!B858)</f>
        <v xml:space="preserve">856 - </v>
      </c>
      <c r="Q858" t="str">
        <f>CONCATENATE(Measures!B858&amp;" - "&amp;Measures!D858)</f>
        <v xml:space="preserve"> - </v>
      </c>
    </row>
    <row r="859" spans="16:17">
      <c r="P859" t="str">
        <f>CONCATENATE(ROW(P859)-2," - ",Components!B859)</f>
        <v xml:space="preserve">857 - </v>
      </c>
      <c r="Q859" t="str">
        <f>CONCATENATE(Measures!B859&amp;" - "&amp;Measures!D859)</f>
        <v xml:space="preserve"> - </v>
      </c>
    </row>
    <row r="860" spans="16:17">
      <c r="P860" t="str">
        <f>CONCATENATE(ROW(P860)-2," - ",Components!B860)</f>
        <v xml:space="preserve">858 - </v>
      </c>
      <c r="Q860" t="str">
        <f>CONCATENATE(Measures!B860&amp;" - "&amp;Measures!D860)</f>
        <v xml:space="preserve"> - </v>
      </c>
    </row>
    <row r="861" spans="16:17">
      <c r="P861" t="str">
        <f>CONCATENATE(ROW(P861)-2," - ",Components!B861)</f>
        <v xml:space="preserve">859 - </v>
      </c>
      <c r="Q861" t="str">
        <f>CONCATENATE(Measures!B861&amp;" - "&amp;Measures!D861)</f>
        <v xml:space="preserve"> - </v>
      </c>
    </row>
    <row r="862" spans="16:17">
      <c r="P862" t="str">
        <f>CONCATENATE(ROW(P862)-2," - ",Components!B862)</f>
        <v xml:space="preserve">860 - </v>
      </c>
      <c r="Q862" t="str">
        <f>CONCATENATE(Measures!B862&amp;" - "&amp;Measures!D862)</f>
        <v xml:space="preserve"> - </v>
      </c>
    </row>
    <row r="863" spans="16:17">
      <c r="P863" t="str">
        <f>CONCATENATE(ROW(P863)-2," - ",Components!B863)</f>
        <v xml:space="preserve">861 - </v>
      </c>
      <c r="Q863" t="str">
        <f>CONCATENATE(Measures!B863&amp;" - "&amp;Measures!D863)</f>
        <v xml:space="preserve"> - </v>
      </c>
    </row>
    <row r="864" spans="16:17">
      <c r="P864" t="str">
        <f>CONCATENATE(ROW(P864)-2," - ",Components!B864)</f>
        <v xml:space="preserve">862 - </v>
      </c>
      <c r="Q864" t="str">
        <f>CONCATENATE(Measures!B864&amp;" - "&amp;Measures!D864)</f>
        <v xml:space="preserve"> - </v>
      </c>
    </row>
    <row r="865" spans="16:17">
      <c r="P865" t="str">
        <f>CONCATENATE(ROW(P865)-2," - ",Components!B865)</f>
        <v xml:space="preserve">863 - </v>
      </c>
      <c r="Q865" t="str">
        <f>CONCATENATE(Measures!B865&amp;" - "&amp;Measures!D865)</f>
        <v xml:space="preserve"> - </v>
      </c>
    </row>
    <row r="866" spans="16:17">
      <c r="P866" t="str">
        <f>CONCATENATE(ROW(P866)-2," - ",Components!B866)</f>
        <v xml:space="preserve">864 - </v>
      </c>
      <c r="Q866" t="str">
        <f>CONCATENATE(Measures!B866&amp;" - "&amp;Measures!D866)</f>
        <v xml:space="preserve"> - </v>
      </c>
    </row>
    <row r="867" spans="16:17">
      <c r="P867" t="str">
        <f>CONCATENATE(ROW(P867)-2," - ",Components!B867)</f>
        <v xml:space="preserve">865 - </v>
      </c>
      <c r="Q867" t="str">
        <f>CONCATENATE(Measures!B867&amp;" - "&amp;Measures!D867)</f>
        <v xml:space="preserve"> - </v>
      </c>
    </row>
    <row r="868" spans="16:17">
      <c r="P868" t="str">
        <f>CONCATENATE(ROW(P868)-2," - ",Components!B868)</f>
        <v xml:space="preserve">866 - </v>
      </c>
      <c r="Q868" t="str">
        <f>CONCATENATE(Measures!B868&amp;" - "&amp;Measures!D868)</f>
        <v xml:space="preserve"> - </v>
      </c>
    </row>
    <row r="869" spans="16:17">
      <c r="P869" t="str">
        <f>CONCATENATE(ROW(P869)-2," - ",Components!B869)</f>
        <v xml:space="preserve">867 - </v>
      </c>
      <c r="Q869" t="str">
        <f>CONCATENATE(Measures!B869&amp;" - "&amp;Measures!D869)</f>
        <v xml:space="preserve"> - </v>
      </c>
    </row>
    <row r="870" spans="16:17">
      <c r="P870" t="str">
        <f>CONCATENATE(ROW(P870)-2," - ",Components!B870)</f>
        <v xml:space="preserve">868 - </v>
      </c>
      <c r="Q870" t="str">
        <f>CONCATENATE(Measures!B870&amp;" - "&amp;Measures!D870)</f>
        <v xml:space="preserve"> - </v>
      </c>
    </row>
    <row r="871" spans="16:17">
      <c r="P871" t="str">
        <f>CONCATENATE(ROW(P871)-2," - ",Components!B871)</f>
        <v xml:space="preserve">869 - </v>
      </c>
      <c r="Q871" t="str">
        <f>CONCATENATE(Measures!B871&amp;" - "&amp;Measures!D871)</f>
        <v xml:space="preserve"> - </v>
      </c>
    </row>
    <row r="872" spans="16:17">
      <c r="P872" t="str">
        <f>CONCATENATE(ROW(P872)-2," - ",Components!B872)</f>
        <v xml:space="preserve">870 - </v>
      </c>
      <c r="Q872" t="str">
        <f>CONCATENATE(Measures!B872&amp;" - "&amp;Measures!D872)</f>
        <v xml:space="preserve"> - </v>
      </c>
    </row>
    <row r="873" spans="16:17">
      <c r="P873" t="str">
        <f>CONCATENATE(ROW(P873)-2," - ",Components!B873)</f>
        <v xml:space="preserve">871 - </v>
      </c>
      <c r="Q873" t="str">
        <f>CONCATENATE(Measures!B873&amp;" - "&amp;Measures!D873)</f>
        <v xml:space="preserve"> - </v>
      </c>
    </row>
    <row r="874" spans="16:17">
      <c r="P874" t="str">
        <f>CONCATENATE(ROW(P874)-2," - ",Components!B874)</f>
        <v xml:space="preserve">872 - </v>
      </c>
      <c r="Q874" t="str">
        <f>CONCATENATE(Measures!B874&amp;" - "&amp;Measures!D874)</f>
        <v xml:space="preserve"> - </v>
      </c>
    </row>
    <row r="875" spans="16:17">
      <c r="P875" t="str">
        <f>CONCATENATE(ROW(P875)-2," - ",Components!B875)</f>
        <v xml:space="preserve">873 - </v>
      </c>
      <c r="Q875" t="str">
        <f>CONCATENATE(Measures!B875&amp;" - "&amp;Measures!D875)</f>
        <v xml:space="preserve"> - </v>
      </c>
    </row>
    <row r="876" spans="16:17">
      <c r="P876" t="str">
        <f>CONCATENATE(ROW(P876)-2," - ",Components!B876)</f>
        <v xml:space="preserve">874 - </v>
      </c>
      <c r="Q876" t="str">
        <f>CONCATENATE(Measures!B876&amp;" - "&amp;Measures!D876)</f>
        <v xml:space="preserve"> - </v>
      </c>
    </row>
    <row r="877" spans="16:17">
      <c r="P877" t="str">
        <f>CONCATENATE(ROW(P877)-2," - ",Components!B877)</f>
        <v xml:space="preserve">875 - </v>
      </c>
      <c r="Q877" t="str">
        <f>CONCATENATE(Measures!B877&amp;" - "&amp;Measures!D877)</f>
        <v xml:space="preserve"> - </v>
      </c>
    </row>
    <row r="878" spans="16:17">
      <c r="P878" t="str">
        <f>CONCATENATE(ROW(P878)-2," - ",Components!B878)</f>
        <v xml:space="preserve">876 - </v>
      </c>
      <c r="Q878" t="str">
        <f>CONCATENATE(Measures!B878&amp;" - "&amp;Measures!D878)</f>
        <v xml:space="preserve"> - </v>
      </c>
    </row>
    <row r="879" spans="16:17">
      <c r="P879" t="str">
        <f>CONCATENATE(ROW(P879)-2," - ",Components!B879)</f>
        <v xml:space="preserve">877 - </v>
      </c>
      <c r="Q879" t="str">
        <f>CONCATENATE(Measures!B879&amp;" - "&amp;Measures!D879)</f>
        <v xml:space="preserve"> - </v>
      </c>
    </row>
    <row r="880" spans="16:17">
      <c r="P880" t="str">
        <f>CONCATENATE(ROW(P880)-2," - ",Components!B880)</f>
        <v xml:space="preserve">878 - </v>
      </c>
      <c r="Q880" t="str">
        <f>CONCATENATE(Measures!B880&amp;" - "&amp;Measures!D880)</f>
        <v xml:space="preserve"> - </v>
      </c>
    </row>
    <row r="881" spans="16:17">
      <c r="P881" t="str">
        <f>CONCATENATE(ROW(P881)-2," - ",Components!B881)</f>
        <v xml:space="preserve">879 - </v>
      </c>
      <c r="Q881" t="str">
        <f>CONCATENATE(Measures!B881&amp;" - "&amp;Measures!D881)</f>
        <v xml:space="preserve"> - </v>
      </c>
    </row>
    <row r="882" spans="16:17">
      <c r="P882" t="str">
        <f>CONCATENATE(ROW(P882)-2," - ",Components!B882)</f>
        <v xml:space="preserve">880 - </v>
      </c>
      <c r="Q882" t="str">
        <f>CONCATENATE(Measures!B882&amp;" - "&amp;Measures!D882)</f>
        <v xml:space="preserve"> - </v>
      </c>
    </row>
    <row r="883" spans="16:17">
      <c r="P883" t="str">
        <f>CONCATENATE(ROW(P883)-2," - ",Components!B883)</f>
        <v xml:space="preserve">881 - </v>
      </c>
      <c r="Q883" t="str">
        <f>CONCATENATE(Measures!B883&amp;" - "&amp;Measures!D883)</f>
        <v xml:space="preserve"> - </v>
      </c>
    </row>
    <row r="884" spans="16:17">
      <c r="P884" t="str">
        <f>CONCATENATE(ROW(P884)-2," - ",Components!B884)</f>
        <v xml:space="preserve">882 - </v>
      </c>
      <c r="Q884" t="str">
        <f>CONCATENATE(Measures!B884&amp;" - "&amp;Measures!D884)</f>
        <v xml:space="preserve"> - </v>
      </c>
    </row>
    <row r="885" spans="16:17">
      <c r="P885" t="str">
        <f>CONCATENATE(ROW(P885)-2," - ",Components!B885)</f>
        <v xml:space="preserve">883 - </v>
      </c>
      <c r="Q885" t="str">
        <f>CONCATENATE(Measures!B885&amp;" - "&amp;Measures!D885)</f>
        <v xml:space="preserve"> - </v>
      </c>
    </row>
    <row r="886" spans="16:17">
      <c r="P886" t="str">
        <f>CONCATENATE(ROW(P886)-2," - ",Components!B886)</f>
        <v xml:space="preserve">884 - </v>
      </c>
      <c r="Q886" t="str">
        <f>CONCATENATE(Measures!B886&amp;" - "&amp;Measures!D886)</f>
        <v xml:space="preserve"> - </v>
      </c>
    </row>
    <row r="887" spans="16:17">
      <c r="P887" t="str">
        <f>CONCATENATE(ROW(P887)-2," - ",Components!B887)</f>
        <v xml:space="preserve">885 - </v>
      </c>
      <c r="Q887" t="str">
        <f>CONCATENATE(Measures!B887&amp;" - "&amp;Measures!D887)</f>
        <v xml:space="preserve"> - </v>
      </c>
    </row>
    <row r="888" spans="16:17">
      <c r="P888" t="str">
        <f>CONCATENATE(ROW(P888)-2," - ",Components!B888)</f>
        <v xml:space="preserve">886 - </v>
      </c>
      <c r="Q888" t="str">
        <f>CONCATENATE(Measures!B888&amp;" - "&amp;Measures!D888)</f>
        <v xml:space="preserve"> - </v>
      </c>
    </row>
    <row r="889" spans="16:17">
      <c r="P889" t="str">
        <f>CONCATENATE(ROW(P889)-2," - ",Components!B889)</f>
        <v xml:space="preserve">887 - </v>
      </c>
      <c r="Q889" t="str">
        <f>CONCATENATE(Measures!B889&amp;" - "&amp;Measures!D889)</f>
        <v xml:space="preserve"> - </v>
      </c>
    </row>
    <row r="890" spans="16:17">
      <c r="P890" t="str">
        <f>CONCATENATE(ROW(P890)-2," - ",Components!B890)</f>
        <v xml:space="preserve">888 - </v>
      </c>
      <c r="Q890" t="str">
        <f>CONCATENATE(Measures!B890&amp;" - "&amp;Measures!D890)</f>
        <v xml:space="preserve"> - </v>
      </c>
    </row>
    <row r="891" spans="16:17">
      <c r="P891" t="str">
        <f>CONCATENATE(ROW(P891)-2," - ",Components!B891)</f>
        <v xml:space="preserve">889 - </v>
      </c>
      <c r="Q891" t="str">
        <f>CONCATENATE(Measures!B891&amp;" - "&amp;Measures!D891)</f>
        <v xml:space="preserve"> - </v>
      </c>
    </row>
    <row r="892" spans="16:17">
      <c r="P892" t="str">
        <f>CONCATENATE(ROW(P892)-2," - ",Components!B892)</f>
        <v xml:space="preserve">890 - </v>
      </c>
      <c r="Q892" t="str">
        <f>CONCATENATE(Measures!B892&amp;" - "&amp;Measures!D892)</f>
        <v xml:space="preserve"> - </v>
      </c>
    </row>
    <row r="893" spans="16:17">
      <c r="P893" t="str">
        <f>CONCATENATE(ROW(P893)-2," - ",Components!B893)</f>
        <v xml:space="preserve">891 - </v>
      </c>
      <c r="Q893" t="str">
        <f>CONCATENATE(Measures!B893&amp;" - "&amp;Measures!D893)</f>
        <v xml:space="preserve"> - </v>
      </c>
    </row>
    <row r="894" spans="16:17">
      <c r="P894" t="str">
        <f>CONCATENATE(ROW(P894)-2," - ",Components!B894)</f>
        <v xml:space="preserve">892 - </v>
      </c>
      <c r="Q894" t="str">
        <f>CONCATENATE(Measures!B894&amp;" - "&amp;Measures!D894)</f>
        <v xml:space="preserve"> - </v>
      </c>
    </row>
    <row r="895" spans="16:17">
      <c r="P895" t="str">
        <f>CONCATENATE(ROW(P895)-2," - ",Components!B895)</f>
        <v xml:space="preserve">893 - </v>
      </c>
      <c r="Q895" t="str">
        <f>CONCATENATE(Measures!B895&amp;" - "&amp;Measures!D895)</f>
        <v xml:space="preserve"> - </v>
      </c>
    </row>
    <row r="896" spans="16:17">
      <c r="P896" t="str">
        <f>CONCATENATE(ROW(P896)-2," - ",Components!B896)</f>
        <v xml:space="preserve">894 - </v>
      </c>
      <c r="Q896" t="str">
        <f>CONCATENATE(Measures!B896&amp;" - "&amp;Measures!D896)</f>
        <v xml:space="preserve"> - </v>
      </c>
    </row>
    <row r="897" spans="16:17">
      <c r="P897" t="str">
        <f>CONCATENATE(ROW(P897)-2," - ",Components!B897)</f>
        <v xml:space="preserve">895 - </v>
      </c>
      <c r="Q897" t="str">
        <f>CONCATENATE(Measures!B897&amp;" - "&amp;Measures!D897)</f>
        <v xml:space="preserve"> - </v>
      </c>
    </row>
    <row r="898" spans="16:17">
      <c r="P898" t="str">
        <f>CONCATENATE(ROW(P898)-2," - ",Components!B898)</f>
        <v xml:space="preserve">896 - </v>
      </c>
      <c r="Q898" t="str">
        <f>CONCATENATE(Measures!B898&amp;" - "&amp;Measures!D898)</f>
        <v xml:space="preserve"> - </v>
      </c>
    </row>
    <row r="899" spans="16:17">
      <c r="P899" t="str">
        <f>CONCATENATE(ROW(P899)-2," - ",Components!B899)</f>
        <v xml:space="preserve">897 - </v>
      </c>
      <c r="Q899" t="str">
        <f>CONCATENATE(Measures!B899&amp;" - "&amp;Measures!D899)</f>
        <v xml:space="preserve"> - </v>
      </c>
    </row>
    <row r="900" spans="16:17">
      <c r="P900" t="str">
        <f>CONCATENATE(ROW(P900)-2," - ",Components!B900)</f>
        <v xml:space="preserve">898 - </v>
      </c>
      <c r="Q900" t="str">
        <f>CONCATENATE(Measures!B900&amp;" - "&amp;Measures!D900)</f>
        <v xml:space="preserve"> - </v>
      </c>
    </row>
    <row r="901" spans="16:17">
      <c r="P901" t="str">
        <f>CONCATENATE(ROW(P901)-2," - ",Components!B901)</f>
        <v xml:space="preserve">899 - </v>
      </c>
      <c r="Q901" t="str">
        <f>CONCATENATE(Measures!B901&amp;" - "&amp;Measures!D901)</f>
        <v xml:space="preserve"> - </v>
      </c>
    </row>
    <row r="902" spans="16:17">
      <c r="P902" t="str">
        <f>CONCATENATE(ROW(P902)-2," - ",Components!B902)</f>
        <v xml:space="preserve">900 - </v>
      </c>
      <c r="Q902" t="str">
        <f>CONCATENATE(Measures!B902&amp;" - "&amp;Measures!D902)</f>
        <v xml:space="preserve"> - </v>
      </c>
    </row>
    <row r="903" spans="16:17">
      <c r="P903" t="str">
        <f>CONCATENATE(ROW(P903)-2," - ",Components!B903)</f>
        <v xml:space="preserve">901 - </v>
      </c>
      <c r="Q903" t="str">
        <f>CONCATENATE(Measures!B903&amp;" - "&amp;Measures!D903)</f>
        <v xml:space="preserve"> - </v>
      </c>
    </row>
    <row r="904" spans="16:17">
      <c r="P904" t="str">
        <f>CONCATENATE(ROW(P904)-2," - ",Components!B904)</f>
        <v xml:space="preserve">902 - </v>
      </c>
      <c r="Q904" t="str">
        <f>CONCATENATE(Measures!B904&amp;" - "&amp;Measures!D904)</f>
        <v xml:space="preserve"> - </v>
      </c>
    </row>
    <row r="905" spans="16:17">
      <c r="P905" t="str">
        <f>CONCATENATE(ROW(P905)-2," - ",Components!B905)</f>
        <v xml:space="preserve">903 - </v>
      </c>
      <c r="Q905" t="str">
        <f>CONCATENATE(Measures!B905&amp;" - "&amp;Measures!D905)</f>
        <v xml:space="preserve"> - </v>
      </c>
    </row>
    <row r="906" spans="16:17">
      <c r="P906" t="str">
        <f>CONCATENATE(ROW(P906)-2," - ",Components!B906)</f>
        <v xml:space="preserve">904 - </v>
      </c>
      <c r="Q906" t="str">
        <f>CONCATENATE(Measures!B906&amp;" - "&amp;Measures!D906)</f>
        <v xml:space="preserve"> - </v>
      </c>
    </row>
    <row r="907" spans="16:17">
      <c r="P907" t="str">
        <f>CONCATENATE(ROW(P907)-2," - ",Components!B907)</f>
        <v xml:space="preserve">905 - </v>
      </c>
      <c r="Q907" t="str">
        <f>CONCATENATE(Measures!B907&amp;" - "&amp;Measures!D907)</f>
        <v xml:space="preserve"> - </v>
      </c>
    </row>
    <row r="908" spans="16:17">
      <c r="P908" t="str">
        <f>CONCATENATE(ROW(P908)-2," - ",Components!B908)</f>
        <v xml:space="preserve">906 - </v>
      </c>
      <c r="Q908" t="str">
        <f>CONCATENATE(Measures!B908&amp;" - "&amp;Measures!D908)</f>
        <v xml:space="preserve"> - </v>
      </c>
    </row>
    <row r="909" spans="16:17">
      <c r="P909" t="str">
        <f>CONCATENATE(ROW(P909)-2," - ",Components!B909)</f>
        <v xml:space="preserve">907 - </v>
      </c>
      <c r="Q909" t="str">
        <f>CONCATENATE(Measures!B909&amp;" - "&amp;Measures!D909)</f>
        <v xml:space="preserve"> - </v>
      </c>
    </row>
    <row r="910" spans="16:17">
      <c r="P910" t="str">
        <f>CONCATENATE(ROW(P910)-2," - ",Components!B910)</f>
        <v xml:space="preserve">908 - </v>
      </c>
      <c r="Q910" t="str">
        <f>CONCATENATE(Measures!B910&amp;" - "&amp;Measures!D910)</f>
        <v xml:space="preserve"> - </v>
      </c>
    </row>
    <row r="911" spans="16:17">
      <c r="P911" t="str">
        <f>CONCATENATE(ROW(P911)-2," - ",Components!B911)</f>
        <v xml:space="preserve">909 - </v>
      </c>
      <c r="Q911" t="str">
        <f>CONCATENATE(Measures!B911&amp;" - "&amp;Measures!D911)</f>
        <v xml:space="preserve"> - </v>
      </c>
    </row>
    <row r="912" spans="16:17">
      <c r="P912" t="str">
        <f>CONCATENATE(ROW(P912)-2," - ",Components!B912)</f>
        <v xml:space="preserve">910 - </v>
      </c>
      <c r="Q912" t="str">
        <f>CONCATENATE(Measures!B912&amp;" - "&amp;Measures!D912)</f>
        <v xml:space="preserve"> - </v>
      </c>
    </row>
    <row r="913" spans="16:17">
      <c r="P913" t="str">
        <f>CONCATENATE(ROW(P913)-2," - ",Components!B913)</f>
        <v xml:space="preserve">911 - </v>
      </c>
      <c r="Q913" t="str">
        <f>CONCATENATE(Measures!B913&amp;" - "&amp;Measures!D913)</f>
        <v xml:space="preserve"> - </v>
      </c>
    </row>
    <row r="914" spans="16:17">
      <c r="P914" t="str">
        <f>CONCATENATE(ROW(P914)-2," - ",Components!B914)</f>
        <v xml:space="preserve">912 - </v>
      </c>
      <c r="Q914" t="str">
        <f>CONCATENATE(Measures!B914&amp;" - "&amp;Measures!D914)</f>
        <v xml:space="preserve"> - </v>
      </c>
    </row>
    <row r="915" spans="16:17">
      <c r="P915" t="str">
        <f>CONCATENATE(ROW(P915)-2," - ",Components!B915)</f>
        <v xml:space="preserve">913 - </v>
      </c>
      <c r="Q915" t="str">
        <f>CONCATENATE(Measures!B915&amp;" - "&amp;Measures!D915)</f>
        <v xml:space="preserve"> - </v>
      </c>
    </row>
    <row r="916" spans="16:17">
      <c r="P916" t="str">
        <f>CONCATENATE(ROW(P916)-2," - ",Components!B916)</f>
        <v xml:space="preserve">914 - </v>
      </c>
      <c r="Q916" t="str">
        <f>CONCATENATE(Measures!B916&amp;" - "&amp;Measures!D916)</f>
        <v xml:space="preserve"> - </v>
      </c>
    </row>
    <row r="917" spans="16:17">
      <c r="P917" t="str">
        <f>CONCATENATE(ROW(P917)-2," - ",Components!B917)</f>
        <v xml:space="preserve">915 - </v>
      </c>
      <c r="Q917" t="str">
        <f>CONCATENATE(Measures!B917&amp;" - "&amp;Measures!D917)</f>
        <v xml:space="preserve"> - </v>
      </c>
    </row>
    <row r="918" spans="16:17">
      <c r="P918" t="str">
        <f>CONCATENATE(ROW(P918)-2," - ",Components!B918)</f>
        <v xml:space="preserve">916 - </v>
      </c>
      <c r="Q918" t="str">
        <f>CONCATENATE(Measures!B918&amp;" - "&amp;Measures!D918)</f>
        <v xml:space="preserve"> - </v>
      </c>
    </row>
    <row r="919" spans="16:17">
      <c r="P919" t="str">
        <f>CONCATENATE(ROW(P919)-2," - ",Components!B919)</f>
        <v xml:space="preserve">917 - </v>
      </c>
      <c r="Q919" t="str">
        <f>CONCATENATE(Measures!B919&amp;" - "&amp;Measures!D919)</f>
        <v xml:space="preserve"> - </v>
      </c>
    </row>
    <row r="920" spans="16:17">
      <c r="P920" t="str">
        <f>CONCATENATE(ROW(P920)-2," - ",Components!B920)</f>
        <v xml:space="preserve">918 - </v>
      </c>
      <c r="Q920" t="str">
        <f>CONCATENATE(Measures!B920&amp;" - "&amp;Measures!D920)</f>
        <v xml:space="preserve"> - </v>
      </c>
    </row>
    <row r="921" spans="16:17">
      <c r="P921" t="str">
        <f>CONCATENATE(ROW(P921)-2," - ",Components!B921)</f>
        <v xml:space="preserve">919 - </v>
      </c>
      <c r="Q921" t="str">
        <f>CONCATENATE(Measures!B921&amp;" - "&amp;Measures!D921)</f>
        <v xml:space="preserve"> - </v>
      </c>
    </row>
    <row r="922" spans="16:17">
      <c r="P922" t="str">
        <f>CONCATENATE(ROW(P922)-2," - ",Components!B922)</f>
        <v xml:space="preserve">920 - </v>
      </c>
      <c r="Q922" t="str">
        <f>CONCATENATE(Measures!B922&amp;" - "&amp;Measures!D922)</f>
        <v xml:space="preserve"> - </v>
      </c>
    </row>
    <row r="923" spans="16:17">
      <c r="P923" t="str">
        <f>CONCATENATE(ROW(P923)-2," - ",Components!B923)</f>
        <v xml:space="preserve">921 - </v>
      </c>
      <c r="Q923" t="str">
        <f>CONCATENATE(Measures!B923&amp;" - "&amp;Measures!D923)</f>
        <v xml:space="preserve"> - </v>
      </c>
    </row>
    <row r="924" spans="16:17">
      <c r="P924" t="str">
        <f>CONCATENATE(ROW(P924)-2," - ",Components!B924)</f>
        <v xml:space="preserve">922 - </v>
      </c>
      <c r="Q924" t="str">
        <f>CONCATENATE(Measures!B924&amp;" - "&amp;Measures!D924)</f>
        <v xml:space="preserve"> - </v>
      </c>
    </row>
    <row r="925" spans="16:17">
      <c r="P925" t="str">
        <f>CONCATENATE(ROW(P925)-2," - ",Components!B925)</f>
        <v xml:space="preserve">923 - </v>
      </c>
      <c r="Q925" t="str">
        <f>CONCATENATE(Measures!B925&amp;" - "&amp;Measures!D925)</f>
        <v xml:space="preserve"> - </v>
      </c>
    </row>
    <row r="926" spans="16:17">
      <c r="P926" t="str">
        <f>CONCATENATE(ROW(P926)-2," - ",Components!B926)</f>
        <v xml:space="preserve">924 - </v>
      </c>
      <c r="Q926" t="str">
        <f>CONCATENATE(Measures!B926&amp;" - "&amp;Measures!D926)</f>
        <v xml:space="preserve"> - </v>
      </c>
    </row>
    <row r="927" spans="16:17">
      <c r="P927" t="str">
        <f>CONCATENATE(ROW(P927)-2," - ",Components!B927)</f>
        <v xml:space="preserve">925 - </v>
      </c>
      <c r="Q927" t="str">
        <f>CONCATENATE(Measures!B927&amp;" - "&amp;Measures!D927)</f>
        <v xml:space="preserve"> - </v>
      </c>
    </row>
    <row r="928" spans="16:17">
      <c r="P928" t="str">
        <f>CONCATENATE(ROW(P928)-2," - ",Components!B928)</f>
        <v xml:space="preserve">926 - </v>
      </c>
      <c r="Q928" t="str">
        <f>CONCATENATE(Measures!B928&amp;" - "&amp;Measures!D928)</f>
        <v xml:space="preserve"> - </v>
      </c>
    </row>
    <row r="929" spans="16:17">
      <c r="P929" t="str">
        <f>CONCATENATE(ROW(P929)-2," - ",Components!B929)</f>
        <v xml:space="preserve">927 - </v>
      </c>
      <c r="Q929" t="str">
        <f>CONCATENATE(Measures!B929&amp;" - "&amp;Measures!D929)</f>
        <v xml:space="preserve"> - </v>
      </c>
    </row>
    <row r="930" spans="16:17">
      <c r="P930" t="str">
        <f>CONCATENATE(ROW(P930)-2," - ",Components!B930)</f>
        <v xml:space="preserve">928 - </v>
      </c>
      <c r="Q930" t="str">
        <f>CONCATENATE(Measures!B930&amp;" - "&amp;Measures!D930)</f>
        <v xml:space="preserve"> - </v>
      </c>
    </row>
    <row r="931" spans="16:17">
      <c r="P931" t="str">
        <f>CONCATENATE(ROW(P931)-2," - ",Components!B931)</f>
        <v xml:space="preserve">929 - </v>
      </c>
      <c r="Q931" t="str">
        <f>CONCATENATE(Measures!B931&amp;" - "&amp;Measures!D931)</f>
        <v xml:space="preserve"> - </v>
      </c>
    </row>
    <row r="932" spans="16:17">
      <c r="P932" t="str">
        <f>CONCATENATE(ROW(P932)-2," - ",Components!B932)</f>
        <v xml:space="preserve">930 - </v>
      </c>
      <c r="Q932" t="str">
        <f>CONCATENATE(Measures!B932&amp;" - "&amp;Measures!D932)</f>
        <v xml:space="preserve"> - </v>
      </c>
    </row>
    <row r="933" spans="16:17">
      <c r="P933" t="str">
        <f>CONCATENATE(ROW(P933)-2," - ",Components!B933)</f>
        <v xml:space="preserve">931 - </v>
      </c>
      <c r="Q933" t="str">
        <f>CONCATENATE(Measures!B933&amp;" - "&amp;Measures!D933)</f>
        <v xml:space="preserve"> - </v>
      </c>
    </row>
    <row r="934" spans="16:17">
      <c r="P934" t="str">
        <f>CONCATENATE(ROW(P934)-2," - ",Components!B934)</f>
        <v xml:space="preserve">932 - </v>
      </c>
      <c r="Q934" t="str">
        <f>CONCATENATE(Measures!B934&amp;" - "&amp;Measures!D934)</f>
        <v xml:space="preserve"> - </v>
      </c>
    </row>
    <row r="935" spans="16:17">
      <c r="P935" t="str">
        <f>CONCATENATE(ROW(P935)-2," - ",Components!B935)</f>
        <v xml:space="preserve">933 - </v>
      </c>
      <c r="Q935" t="str">
        <f>CONCATENATE(Measures!B935&amp;" - "&amp;Measures!D935)</f>
        <v xml:space="preserve"> - </v>
      </c>
    </row>
    <row r="936" spans="16:17">
      <c r="P936" t="str">
        <f>CONCATENATE(ROW(P936)-2," - ",Components!B936)</f>
        <v xml:space="preserve">934 - </v>
      </c>
      <c r="Q936" t="str">
        <f>CONCATENATE(Measures!B936&amp;" - "&amp;Measures!D936)</f>
        <v xml:space="preserve"> - </v>
      </c>
    </row>
    <row r="937" spans="16:17">
      <c r="P937" t="str">
        <f>CONCATENATE(ROW(P937)-2," - ",Components!B937)</f>
        <v xml:space="preserve">935 - </v>
      </c>
      <c r="Q937" t="str">
        <f>CONCATENATE(Measures!B937&amp;" - "&amp;Measures!D937)</f>
        <v xml:space="preserve"> - </v>
      </c>
    </row>
    <row r="938" spans="16:17">
      <c r="P938" t="str">
        <f>CONCATENATE(ROW(P938)-2," - ",Components!B938)</f>
        <v xml:space="preserve">936 - </v>
      </c>
      <c r="Q938" t="str">
        <f>CONCATENATE(Measures!B938&amp;" - "&amp;Measures!D938)</f>
        <v xml:space="preserve"> - </v>
      </c>
    </row>
    <row r="939" spans="16:17">
      <c r="P939" t="str">
        <f>CONCATENATE(ROW(P939)-2," - ",Components!B939)</f>
        <v xml:space="preserve">937 - </v>
      </c>
      <c r="Q939" t="str">
        <f>CONCATENATE(Measures!B939&amp;" - "&amp;Measures!D939)</f>
        <v xml:space="preserve"> - </v>
      </c>
    </row>
    <row r="940" spans="16:17">
      <c r="P940" t="str">
        <f>CONCATENATE(ROW(P940)-2," - ",Components!B940)</f>
        <v xml:space="preserve">938 - </v>
      </c>
      <c r="Q940" t="str">
        <f>CONCATENATE(Measures!B940&amp;" - "&amp;Measures!D940)</f>
        <v xml:space="preserve"> - </v>
      </c>
    </row>
    <row r="941" spans="16:17">
      <c r="P941" t="str">
        <f>CONCATENATE(ROW(P941)-2," - ",Components!B941)</f>
        <v xml:space="preserve">939 - </v>
      </c>
      <c r="Q941" t="str">
        <f>CONCATENATE(Measures!B941&amp;" - "&amp;Measures!D941)</f>
        <v xml:space="preserve"> - </v>
      </c>
    </row>
    <row r="942" spans="16:17">
      <c r="P942" t="str">
        <f>CONCATENATE(ROW(P942)-2," - ",Components!B942)</f>
        <v xml:space="preserve">940 - </v>
      </c>
      <c r="Q942" t="str">
        <f>CONCATENATE(Measures!B942&amp;" - "&amp;Measures!D942)</f>
        <v xml:space="preserve"> - </v>
      </c>
    </row>
    <row r="943" spans="16:17">
      <c r="P943" t="str">
        <f>CONCATENATE(ROW(P943)-2," - ",Components!B943)</f>
        <v xml:space="preserve">941 - </v>
      </c>
      <c r="Q943" t="str">
        <f>CONCATENATE(Measures!B943&amp;" - "&amp;Measures!D943)</f>
        <v xml:space="preserve"> - </v>
      </c>
    </row>
    <row r="944" spans="16:17">
      <c r="P944" t="str">
        <f>CONCATENATE(ROW(P944)-2," - ",Components!B944)</f>
        <v xml:space="preserve">942 - </v>
      </c>
      <c r="Q944" t="str">
        <f>CONCATENATE(Measures!B944&amp;" - "&amp;Measures!D944)</f>
        <v xml:space="preserve"> - </v>
      </c>
    </row>
    <row r="945" spans="16:17">
      <c r="P945" t="str">
        <f>CONCATENATE(ROW(P945)-2," - ",Components!B945)</f>
        <v xml:space="preserve">943 - </v>
      </c>
      <c r="Q945" t="str">
        <f>CONCATENATE(Measures!B945&amp;" - "&amp;Measures!D945)</f>
        <v xml:space="preserve"> - </v>
      </c>
    </row>
    <row r="946" spans="16:17">
      <c r="P946" t="str">
        <f>CONCATENATE(ROW(P946)-2," - ",Components!B946)</f>
        <v xml:space="preserve">944 - </v>
      </c>
      <c r="Q946" t="str">
        <f>CONCATENATE(Measures!B946&amp;" - "&amp;Measures!D946)</f>
        <v xml:space="preserve"> - </v>
      </c>
    </row>
    <row r="947" spans="16:17">
      <c r="P947" t="str">
        <f>CONCATENATE(ROW(P947)-2," - ",Components!B947)</f>
        <v xml:space="preserve">945 - </v>
      </c>
      <c r="Q947" t="str">
        <f>CONCATENATE(Measures!B947&amp;" - "&amp;Measures!D947)</f>
        <v xml:space="preserve"> - </v>
      </c>
    </row>
    <row r="948" spans="16:17">
      <c r="P948" t="str">
        <f>CONCATENATE(ROW(P948)-2," - ",Components!B948)</f>
        <v xml:space="preserve">946 - </v>
      </c>
      <c r="Q948" t="str">
        <f>CONCATENATE(Measures!B948&amp;" - "&amp;Measures!D948)</f>
        <v xml:space="preserve"> - </v>
      </c>
    </row>
    <row r="949" spans="16:17">
      <c r="P949" t="str">
        <f>CONCATENATE(ROW(P949)-2," - ",Components!B949)</f>
        <v xml:space="preserve">947 - </v>
      </c>
      <c r="Q949" t="str">
        <f>CONCATENATE(Measures!B949&amp;" - "&amp;Measures!D949)</f>
        <v xml:space="preserve"> - </v>
      </c>
    </row>
    <row r="950" spans="16:17">
      <c r="P950" t="str">
        <f>CONCATENATE(ROW(P950)-2," - ",Components!B950)</f>
        <v xml:space="preserve">948 - </v>
      </c>
      <c r="Q950" t="str">
        <f>CONCATENATE(Measures!B950&amp;" - "&amp;Measures!D950)</f>
        <v xml:space="preserve"> - </v>
      </c>
    </row>
    <row r="951" spans="16:17">
      <c r="P951" t="str">
        <f>CONCATENATE(ROW(P951)-2," - ",Components!B951)</f>
        <v xml:space="preserve">949 - </v>
      </c>
      <c r="Q951" t="str">
        <f>CONCATENATE(Measures!B951&amp;" - "&amp;Measures!D951)</f>
        <v xml:space="preserve"> - </v>
      </c>
    </row>
    <row r="952" spans="16:17">
      <c r="P952" t="str">
        <f>CONCATENATE(ROW(P952)-2," - ",Components!B952)</f>
        <v xml:space="preserve">950 - </v>
      </c>
      <c r="Q952" t="str">
        <f>CONCATENATE(Measures!B952&amp;" - "&amp;Measures!D952)</f>
        <v xml:space="preserve"> - </v>
      </c>
    </row>
    <row r="953" spans="16:17">
      <c r="P953" t="str">
        <f>CONCATENATE(ROW(P953)-2," - ",Components!B953)</f>
        <v xml:space="preserve">951 - </v>
      </c>
      <c r="Q953" t="str">
        <f>CONCATENATE(Measures!B953&amp;" - "&amp;Measures!D953)</f>
        <v xml:space="preserve"> - </v>
      </c>
    </row>
    <row r="954" spans="16:17">
      <c r="P954" t="str">
        <f>CONCATENATE(ROW(P954)-2," - ",Components!B954)</f>
        <v xml:space="preserve">952 - </v>
      </c>
      <c r="Q954" t="str">
        <f>CONCATENATE(Measures!B954&amp;" - "&amp;Measures!D954)</f>
        <v xml:space="preserve"> - </v>
      </c>
    </row>
    <row r="955" spans="16:17">
      <c r="P955" t="str">
        <f>CONCATENATE(ROW(P955)-2," - ",Components!B955)</f>
        <v xml:space="preserve">953 - </v>
      </c>
      <c r="Q955" t="str">
        <f>CONCATENATE(Measures!B955&amp;" - "&amp;Measures!D955)</f>
        <v xml:space="preserve"> - </v>
      </c>
    </row>
    <row r="956" spans="16:17">
      <c r="P956" t="str">
        <f>CONCATENATE(ROW(P956)-2," - ",Components!B956)</f>
        <v xml:space="preserve">954 - </v>
      </c>
      <c r="Q956" t="str">
        <f>CONCATENATE(Measures!B956&amp;" - "&amp;Measures!D956)</f>
        <v xml:space="preserve"> - </v>
      </c>
    </row>
    <row r="957" spans="16:17">
      <c r="P957" t="str">
        <f>CONCATENATE(ROW(P957)-2," - ",Components!B957)</f>
        <v xml:space="preserve">955 - </v>
      </c>
      <c r="Q957" t="str">
        <f>CONCATENATE(Measures!B957&amp;" - "&amp;Measures!D957)</f>
        <v xml:space="preserve"> - </v>
      </c>
    </row>
    <row r="958" spans="16:17">
      <c r="P958" t="str">
        <f>CONCATENATE(ROW(P958)-2," - ",Components!B958)</f>
        <v xml:space="preserve">956 - </v>
      </c>
      <c r="Q958" t="str">
        <f>CONCATENATE(Measures!B958&amp;" - "&amp;Measures!D958)</f>
        <v xml:space="preserve"> - </v>
      </c>
    </row>
    <row r="959" spans="16:17">
      <c r="P959" t="str">
        <f>CONCATENATE(ROW(P959)-2," - ",Components!B959)</f>
        <v xml:space="preserve">957 - </v>
      </c>
      <c r="Q959" t="str">
        <f>CONCATENATE(Measures!B959&amp;" - "&amp;Measures!D959)</f>
        <v xml:space="preserve"> - </v>
      </c>
    </row>
    <row r="960" spans="16:17">
      <c r="P960" t="str">
        <f>CONCATENATE(ROW(P960)-2," - ",Components!B960)</f>
        <v xml:space="preserve">958 - </v>
      </c>
      <c r="Q960" t="str">
        <f>CONCATENATE(Measures!B960&amp;" - "&amp;Measures!D960)</f>
        <v xml:space="preserve"> - </v>
      </c>
    </row>
    <row r="961" spans="16:17">
      <c r="P961" t="str">
        <f>CONCATENATE(ROW(P961)-2," - ",Components!B961)</f>
        <v xml:space="preserve">959 - </v>
      </c>
      <c r="Q961" t="str">
        <f>CONCATENATE(Measures!B961&amp;" - "&amp;Measures!D961)</f>
        <v xml:space="preserve"> - </v>
      </c>
    </row>
    <row r="962" spans="16:17">
      <c r="P962" t="str">
        <f>CONCATENATE(ROW(P962)-2," - ",Components!B962)</f>
        <v xml:space="preserve">960 - </v>
      </c>
      <c r="Q962" t="str">
        <f>CONCATENATE(Measures!B962&amp;" - "&amp;Measures!D962)</f>
        <v xml:space="preserve"> - </v>
      </c>
    </row>
    <row r="963" spans="16:17">
      <c r="P963" t="str">
        <f>CONCATENATE(ROW(P963)-2," - ",Components!B963)</f>
        <v xml:space="preserve">961 - </v>
      </c>
      <c r="Q963" t="str">
        <f>CONCATENATE(Measures!B963&amp;" - "&amp;Measures!D963)</f>
        <v xml:space="preserve"> - </v>
      </c>
    </row>
    <row r="964" spans="16:17">
      <c r="P964" t="str">
        <f>CONCATENATE(ROW(P964)-2," - ",Components!B964)</f>
        <v xml:space="preserve">962 - </v>
      </c>
      <c r="Q964" t="str">
        <f>CONCATENATE(Measures!B964&amp;" - "&amp;Measures!D964)</f>
        <v xml:space="preserve"> - </v>
      </c>
    </row>
    <row r="965" spans="16:17">
      <c r="P965" t="str">
        <f>CONCATENATE(ROW(P965)-2," - ",Components!B965)</f>
        <v xml:space="preserve">963 - </v>
      </c>
      <c r="Q965" t="str">
        <f>CONCATENATE(Measures!B965&amp;" - "&amp;Measures!D965)</f>
        <v xml:space="preserve"> - </v>
      </c>
    </row>
    <row r="966" spans="16:17">
      <c r="P966" t="str">
        <f>CONCATENATE(ROW(P966)-2," - ",Components!B966)</f>
        <v xml:space="preserve">964 - </v>
      </c>
      <c r="Q966" t="str">
        <f>CONCATENATE(Measures!B966&amp;" - "&amp;Measures!D966)</f>
        <v xml:space="preserve"> - </v>
      </c>
    </row>
    <row r="967" spans="16:17">
      <c r="P967" t="str">
        <f>CONCATENATE(ROW(P967)-2," - ",Components!B967)</f>
        <v xml:space="preserve">965 - </v>
      </c>
      <c r="Q967" t="str">
        <f>CONCATENATE(Measures!B967&amp;" - "&amp;Measures!D967)</f>
        <v xml:space="preserve"> - </v>
      </c>
    </row>
    <row r="968" spans="16:17">
      <c r="P968" t="str">
        <f>CONCATENATE(ROW(P968)-2," - ",Components!B968)</f>
        <v xml:space="preserve">966 - </v>
      </c>
      <c r="Q968" t="str">
        <f>CONCATENATE(Measures!B968&amp;" - "&amp;Measures!D968)</f>
        <v xml:space="preserve"> - </v>
      </c>
    </row>
    <row r="969" spans="16:17">
      <c r="P969" t="str">
        <f>CONCATENATE(ROW(P969)-2," - ",Components!B969)</f>
        <v xml:space="preserve">967 - </v>
      </c>
      <c r="Q969" t="str">
        <f>CONCATENATE(Measures!B969&amp;" - "&amp;Measures!D969)</f>
        <v xml:space="preserve"> - </v>
      </c>
    </row>
    <row r="970" spans="16:17">
      <c r="P970" t="str">
        <f>CONCATENATE(ROW(P970)-2," - ",Components!B970)</f>
        <v xml:space="preserve">968 - </v>
      </c>
      <c r="Q970" t="str">
        <f>CONCATENATE(Measures!B970&amp;" - "&amp;Measures!D970)</f>
        <v xml:space="preserve"> - </v>
      </c>
    </row>
    <row r="971" spans="16:17">
      <c r="P971" t="str">
        <f>CONCATENATE(ROW(P971)-2," - ",Components!B971)</f>
        <v xml:space="preserve">969 - </v>
      </c>
      <c r="Q971" t="str">
        <f>CONCATENATE(Measures!B971&amp;" - "&amp;Measures!D971)</f>
        <v xml:space="preserve"> - </v>
      </c>
    </row>
    <row r="972" spans="16:17">
      <c r="P972" t="str">
        <f>CONCATENATE(ROW(P972)-2," - ",Components!B972)</f>
        <v xml:space="preserve">970 - </v>
      </c>
      <c r="Q972" t="str">
        <f>CONCATENATE(Measures!B972&amp;" - "&amp;Measures!D972)</f>
        <v xml:space="preserve"> - </v>
      </c>
    </row>
    <row r="973" spans="16:17">
      <c r="P973" t="str">
        <f>CONCATENATE(ROW(P973)-2," - ",Components!B973)</f>
        <v xml:space="preserve">971 - </v>
      </c>
      <c r="Q973" t="str">
        <f>CONCATENATE(Measures!B973&amp;" - "&amp;Measures!D973)</f>
        <v xml:space="preserve"> - </v>
      </c>
    </row>
    <row r="974" spans="16:17">
      <c r="P974" t="str">
        <f>CONCATENATE(ROW(P974)-2," - ",Components!B974)</f>
        <v xml:space="preserve">972 - </v>
      </c>
      <c r="Q974" t="str">
        <f>CONCATENATE(Measures!B974&amp;" - "&amp;Measures!D974)</f>
        <v xml:space="preserve"> - </v>
      </c>
    </row>
    <row r="975" spans="16:17">
      <c r="P975" t="str">
        <f>CONCATENATE(ROW(P975)-2," - ",Components!B975)</f>
        <v xml:space="preserve">973 - </v>
      </c>
      <c r="Q975" t="str">
        <f>CONCATENATE(Measures!B975&amp;" - "&amp;Measures!D975)</f>
        <v xml:space="preserve"> - </v>
      </c>
    </row>
    <row r="976" spans="16:17">
      <c r="P976" t="str">
        <f>CONCATENATE(ROW(P976)-2," - ",Components!B976)</f>
        <v xml:space="preserve">974 - </v>
      </c>
      <c r="Q976" t="str">
        <f>CONCATENATE(Measures!B976&amp;" - "&amp;Measures!D976)</f>
        <v xml:space="preserve"> - </v>
      </c>
    </row>
    <row r="977" spans="16:17">
      <c r="P977" t="str">
        <f>CONCATENATE(ROW(P977)-2," - ",Components!B977)</f>
        <v xml:space="preserve">975 - </v>
      </c>
      <c r="Q977" t="str">
        <f>CONCATENATE(Measures!B977&amp;" - "&amp;Measures!D977)</f>
        <v xml:space="preserve"> - </v>
      </c>
    </row>
    <row r="978" spans="16:17">
      <c r="P978" t="str">
        <f>CONCATENATE(ROW(P978)-2," - ",Components!B978)</f>
        <v xml:space="preserve">976 - </v>
      </c>
      <c r="Q978" t="str">
        <f>CONCATENATE(Measures!B978&amp;" - "&amp;Measures!D978)</f>
        <v xml:space="preserve"> - </v>
      </c>
    </row>
    <row r="979" spans="16:17">
      <c r="P979" t="str">
        <f>CONCATENATE(ROW(P979)-2," - ",Components!B979)</f>
        <v xml:space="preserve">977 - </v>
      </c>
      <c r="Q979" t="str">
        <f>CONCATENATE(Measures!B979&amp;" - "&amp;Measures!D979)</f>
        <v xml:space="preserve"> - </v>
      </c>
    </row>
    <row r="980" spans="16:17">
      <c r="P980" t="str">
        <f>CONCATENATE(ROW(P980)-2," - ",Components!B980)</f>
        <v xml:space="preserve">978 - </v>
      </c>
      <c r="Q980" t="str">
        <f>CONCATENATE(Measures!B980&amp;" - "&amp;Measures!D980)</f>
        <v xml:space="preserve"> - </v>
      </c>
    </row>
    <row r="981" spans="16:17">
      <c r="P981" t="str">
        <f>CONCATENATE(ROW(P981)-2," - ",Components!B981)</f>
        <v xml:space="preserve">979 - </v>
      </c>
      <c r="Q981" t="str">
        <f>CONCATENATE(Measures!B981&amp;" - "&amp;Measures!D981)</f>
        <v xml:space="preserve"> - </v>
      </c>
    </row>
    <row r="982" spans="16:17">
      <c r="P982" t="str">
        <f>CONCATENATE(ROW(P982)-2," - ",Components!B982)</f>
        <v xml:space="preserve">980 - </v>
      </c>
      <c r="Q982" t="str">
        <f>CONCATENATE(Measures!B982&amp;" - "&amp;Measures!D982)</f>
        <v xml:space="preserve"> - </v>
      </c>
    </row>
    <row r="983" spans="16:17">
      <c r="P983" t="str">
        <f>CONCATENATE(ROW(P983)-2," - ",Components!B983)</f>
        <v xml:space="preserve">981 - </v>
      </c>
      <c r="Q983" t="str">
        <f>CONCATENATE(Measures!B983&amp;" - "&amp;Measures!D983)</f>
        <v xml:space="preserve"> - </v>
      </c>
    </row>
    <row r="984" spans="16:17">
      <c r="P984" t="str">
        <f>CONCATENATE(ROW(P984)-2," - ",Components!B984)</f>
        <v xml:space="preserve">982 - </v>
      </c>
      <c r="Q984" t="str">
        <f>CONCATENATE(Measures!B984&amp;" - "&amp;Measures!D984)</f>
        <v xml:space="preserve"> - </v>
      </c>
    </row>
    <row r="985" spans="16:17">
      <c r="P985" t="str">
        <f>CONCATENATE(ROW(P985)-2," - ",Components!B985)</f>
        <v xml:space="preserve">983 - </v>
      </c>
      <c r="Q985" t="str">
        <f>CONCATENATE(Measures!B985&amp;" - "&amp;Measures!D985)</f>
        <v xml:space="preserve"> - </v>
      </c>
    </row>
    <row r="986" spans="16:17">
      <c r="P986" t="str">
        <f>CONCATENATE(ROW(P986)-2," - ",Components!B986)</f>
        <v xml:space="preserve">984 - </v>
      </c>
      <c r="Q986" t="str">
        <f>CONCATENATE(Measures!B986&amp;" - "&amp;Measures!D986)</f>
        <v xml:space="preserve"> - </v>
      </c>
    </row>
    <row r="987" spans="16:17">
      <c r="P987" t="str">
        <f>CONCATENATE(ROW(P987)-2," - ",Components!B987)</f>
        <v xml:space="preserve">985 - </v>
      </c>
      <c r="Q987" t="str">
        <f>CONCATENATE(Measures!B987&amp;" - "&amp;Measures!D987)</f>
        <v xml:space="preserve"> - </v>
      </c>
    </row>
    <row r="988" spans="16:17">
      <c r="P988" t="str">
        <f>CONCATENATE(ROW(P988)-2," - ",Components!B988)</f>
        <v xml:space="preserve">986 - </v>
      </c>
      <c r="Q988" t="str">
        <f>CONCATENATE(Measures!B988&amp;" - "&amp;Measures!D988)</f>
        <v xml:space="preserve"> - </v>
      </c>
    </row>
    <row r="989" spans="16:17">
      <c r="P989" t="str">
        <f>CONCATENATE(ROW(P989)-2," - ",Components!B989)</f>
        <v xml:space="preserve">987 - </v>
      </c>
      <c r="Q989" t="str">
        <f>CONCATENATE(Measures!B989&amp;" - "&amp;Measures!D989)</f>
        <v xml:space="preserve"> - </v>
      </c>
    </row>
    <row r="990" spans="16:17">
      <c r="P990" t="str">
        <f>CONCATENATE(ROW(P990)-2," - ",Components!B990)</f>
        <v xml:space="preserve">988 - </v>
      </c>
      <c r="Q990" t="str">
        <f>CONCATENATE(Measures!B990&amp;" - "&amp;Measures!D990)</f>
        <v xml:space="preserve"> - </v>
      </c>
    </row>
    <row r="991" spans="16:17">
      <c r="P991" t="str">
        <f>CONCATENATE(ROW(P991)-2," - ",Components!B991)</f>
        <v xml:space="preserve">989 - </v>
      </c>
      <c r="Q991" t="str">
        <f>CONCATENATE(Measures!B991&amp;" - "&amp;Measures!D991)</f>
        <v xml:space="preserve"> - </v>
      </c>
    </row>
    <row r="992" spans="16:17">
      <c r="P992" t="str">
        <f>CONCATENATE(ROW(P992)-2," - ",Components!B992)</f>
        <v xml:space="preserve">990 - </v>
      </c>
      <c r="Q992" t="str">
        <f>CONCATENATE(Measures!B992&amp;" - "&amp;Measures!D992)</f>
        <v xml:space="preserve"> - </v>
      </c>
    </row>
    <row r="993" spans="16:17">
      <c r="P993" t="str">
        <f>CONCATENATE(ROW(P993)-2," - ",Components!B993)</f>
        <v xml:space="preserve">991 - </v>
      </c>
      <c r="Q993" t="str">
        <f>CONCATENATE(Measures!B993&amp;" - "&amp;Measures!D993)</f>
        <v xml:space="preserve"> - </v>
      </c>
    </row>
    <row r="994" spans="16:17">
      <c r="P994" t="str">
        <f>CONCATENATE(ROW(P994)-2," - ",Components!B994)</f>
        <v xml:space="preserve">992 - </v>
      </c>
      <c r="Q994" t="str">
        <f>CONCATENATE(Measures!B994&amp;" - "&amp;Measures!D994)</f>
        <v xml:space="preserve"> - </v>
      </c>
    </row>
    <row r="995" spans="16:17">
      <c r="P995" t="str">
        <f>CONCATENATE(ROW(P995)-2," - ",Components!B995)</f>
        <v xml:space="preserve">993 - </v>
      </c>
      <c r="Q995" t="str">
        <f>CONCATENATE(Measures!B995&amp;" - "&amp;Measures!D995)</f>
        <v xml:space="preserve"> - </v>
      </c>
    </row>
    <row r="996" spans="16:17">
      <c r="P996" t="str">
        <f>CONCATENATE(ROW(P996)-2," - ",Components!B996)</f>
        <v xml:space="preserve">994 - </v>
      </c>
      <c r="Q996" t="str">
        <f>CONCATENATE(Measures!B996&amp;" - "&amp;Measures!D996)</f>
        <v xml:space="preserve"> - </v>
      </c>
    </row>
    <row r="997" spans="16:17">
      <c r="P997" t="str">
        <f>CONCATENATE(ROW(P997)-2," - ",Components!B997)</f>
        <v xml:space="preserve">995 - </v>
      </c>
      <c r="Q997" t="str">
        <f>CONCATENATE(Measures!B997&amp;" - "&amp;Measures!D997)</f>
        <v xml:space="preserve"> - </v>
      </c>
    </row>
    <row r="998" spans="16:17">
      <c r="P998" t="str">
        <f>CONCATENATE(ROW(P998)-2," - ",Components!B998)</f>
        <v xml:space="preserve">996 - </v>
      </c>
      <c r="Q998" t="str">
        <f>CONCATENATE(Measures!B998&amp;" - "&amp;Measures!D998)</f>
        <v xml:space="preserve"> - </v>
      </c>
    </row>
    <row r="999" spans="16:17">
      <c r="P999" t="str">
        <f>CONCATENATE(ROW(P999)-2," - ",Components!B999)</f>
        <v xml:space="preserve">997 - </v>
      </c>
      <c r="Q999" t="str">
        <f>CONCATENATE(Measures!B999&amp;" - "&amp;Measures!D999)</f>
        <v xml:space="preserve"> - </v>
      </c>
    </row>
    <row r="1000" spans="16:17">
      <c r="P1000" t="str">
        <f>CONCATENATE(ROW(P1000)-2," - ",Components!B1000)</f>
        <v xml:space="preserve">998 - </v>
      </c>
      <c r="Q1000" t="str">
        <f>CONCATENATE(Measures!B1000&amp;" - "&amp;Measures!D1000)</f>
        <v xml:space="preserve"> - </v>
      </c>
    </row>
    <row r="1001" spans="16:17">
      <c r="P1001" t="str">
        <f>CONCATENATE(ROW(P1001)-2," - ",Components!B1001)</f>
        <v xml:space="preserve">999 - </v>
      </c>
      <c r="Q1001" t="str">
        <f>CONCATENATE(Measures!B1001&amp;" - "&amp;Measures!D1001)</f>
        <v xml:space="preserve"> - </v>
      </c>
    </row>
    <row r="1002" spans="16:17">
      <c r="P1002" t="str">
        <f>CONCATENATE(ROW(P1002)-2," - ",Components!B1002)</f>
        <v xml:space="preserve">1000 - </v>
      </c>
      <c r="Q1002" t="str">
        <f>CONCATENATE(Measures!B1002&amp;" - "&amp;Measures!D1002)</f>
        <v xml:space="preserve"> - </v>
      </c>
    </row>
    <row r="1003" spans="16:17">
      <c r="P1003" t="str">
        <f>CONCATENATE(ROW(P1003)-2," - ",Components!B1003)</f>
        <v xml:space="preserve">1001 - </v>
      </c>
      <c r="Q1003" t="str">
        <f>CONCATENATE(Measures!B1003&amp;" - "&amp;Measures!D1003)</f>
        <v xml:space="preserve"> - </v>
      </c>
    </row>
    <row r="1004" spans="16:17">
      <c r="P1004" t="str">
        <f>CONCATENATE(ROW(P1004)-2," - ",Components!B1004)</f>
        <v xml:space="preserve">1002 - </v>
      </c>
      <c r="Q1004" t="str">
        <f>CONCATENATE(Measures!B1004&amp;" - "&amp;Measures!D1004)</f>
        <v xml:space="preserve"> - </v>
      </c>
    </row>
    <row r="1005" spans="16:17">
      <c r="P1005" t="str">
        <f>CONCATENATE(ROW(P1005)-2," - ",Components!B1005)</f>
        <v xml:space="preserve">1003 - </v>
      </c>
      <c r="Q1005" t="str">
        <f>CONCATENATE(Measures!B1005&amp;" - "&amp;Measures!D1005)</f>
        <v xml:space="preserve"> - </v>
      </c>
    </row>
    <row r="1006" spans="16:17">
      <c r="P1006" t="str">
        <f>CONCATENATE(ROW(P1006)-2," - ",Components!B1006)</f>
        <v xml:space="preserve">1004 - </v>
      </c>
      <c r="Q1006" t="str">
        <f>CONCATENATE(Measures!B1006&amp;" - "&amp;Measures!D1006)</f>
        <v xml:space="preserve"> - </v>
      </c>
    </row>
    <row r="1007" spans="16:17">
      <c r="P1007" t="str">
        <f>CONCATENATE(ROW(P1007)-2," - ",Components!B1007)</f>
        <v xml:space="preserve">1005 - </v>
      </c>
      <c r="Q1007" t="str">
        <f>CONCATENATE(Measures!B1007&amp;" - "&amp;Measures!D1007)</f>
        <v xml:space="preserve"> - </v>
      </c>
    </row>
    <row r="1008" spans="16:17">
      <c r="P1008" t="str">
        <f>CONCATENATE(ROW(P1008)-2," - ",Components!B1008)</f>
        <v xml:space="preserve">1006 - </v>
      </c>
      <c r="Q1008" t="str">
        <f>CONCATENATE(Measures!B1008&amp;" - "&amp;Measures!D1008)</f>
        <v xml:space="preserve"> - </v>
      </c>
    </row>
    <row r="1009" spans="16:17">
      <c r="P1009" t="str">
        <f>CONCATENATE(ROW(P1009)-2," - ",Components!B1009)</f>
        <v xml:space="preserve">1007 - </v>
      </c>
      <c r="Q1009" t="str">
        <f>CONCATENATE(Measures!B1009&amp;" - "&amp;Measures!D1009)</f>
        <v xml:space="preserve"> - </v>
      </c>
    </row>
    <row r="1010" spans="16:17">
      <c r="P1010" t="str">
        <f>CONCATENATE(ROW(P1010)-2," - ",Components!B1010)</f>
        <v xml:space="preserve">1008 - </v>
      </c>
      <c r="Q1010" t="str">
        <f>CONCATENATE(Measures!B1010&amp;" - "&amp;Measures!D1010)</f>
        <v xml:space="preserve"> - </v>
      </c>
    </row>
    <row r="1011" spans="16:17">
      <c r="P1011" t="str">
        <f>CONCATENATE(ROW(P1011)-2," - ",Components!B1011)</f>
        <v xml:space="preserve">1009 - </v>
      </c>
      <c r="Q1011" t="str">
        <f>CONCATENATE(Measures!B1011&amp;" - "&amp;Measures!D1011)</f>
        <v xml:space="preserve"> - </v>
      </c>
    </row>
    <row r="1012" spans="16:17">
      <c r="P1012" t="str">
        <f>CONCATENATE(ROW(P1012)-2," - ",Components!B1012)</f>
        <v xml:space="preserve">1010 - </v>
      </c>
      <c r="Q1012" t="str">
        <f>CONCATENATE(Measures!B1012&amp;" - "&amp;Measures!D1012)</f>
        <v xml:space="preserve"> - </v>
      </c>
    </row>
    <row r="1013" spans="16:17">
      <c r="P1013" t="str">
        <f>CONCATENATE(ROW(P1013)-2," - ",Components!B1013)</f>
        <v xml:space="preserve">1011 - </v>
      </c>
      <c r="Q1013" t="str">
        <f>CONCATENATE(Measures!B1013&amp;" - "&amp;Measures!D1013)</f>
        <v xml:space="preserve"> - </v>
      </c>
    </row>
    <row r="1014" spans="16:17">
      <c r="P1014" t="str">
        <f>CONCATENATE(ROW(P1014)-2," - ",Components!B1014)</f>
        <v xml:space="preserve">1012 - </v>
      </c>
      <c r="Q1014" t="str">
        <f>CONCATENATE(Measures!B1014&amp;" - "&amp;Measures!D1014)</f>
        <v xml:space="preserve"> - </v>
      </c>
    </row>
    <row r="1015" spans="16:17">
      <c r="P1015" t="str">
        <f>CONCATENATE(ROW(P1015)-2," - ",Components!B1015)</f>
        <v xml:space="preserve">1013 - </v>
      </c>
      <c r="Q1015" t="str">
        <f>CONCATENATE(Measures!B1015&amp;" - "&amp;Measures!D1015)</f>
        <v xml:space="preserve"> - </v>
      </c>
    </row>
    <row r="1016" spans="16:17">
      <c r="P1016" t="str">
        <f>CONCATENATE(ROW(P1016)-2," - ",Components!B1016)</f>
        <v xml:space="preserve">1014 - </v>
      </c>
      <c r="Q1016" t="str">
        <f>CONCATENATE(Measures!B1016&amp;" - "&amp;Measures!D1016)</f>
        <v xml:space="preserve"> - </v>
      </c>
    </row>
    <row r="1017" spans="16:17">
      <c r="P1017" t="str">
        <f>CONCATENATE(ROW(P1017)-2," - ",Components!B1017)</f>
        <v xml:space="preserve">1015 - </v>
      </c>
      <c r="Q1017" t="str">
        <f>CONCATENATE(Measures!B1017&amp;" - "&amp;Measures!D1017)</f>
        <v xml:space="preserve"> - </v>
      </c>
    </row>
    <row r="1018" spans="16:17">
      <c r="P1018" t="str">
        <f>CONCATENATE(ROW(P1018)-2," - ",Components!B1018)</f>
        <v xml:space="preserve">1016 - </v>
      </c>
      <c r="Q1018" t="str">
        <f>CONCATENATE(Measures!B1018&amp;" - "&amp;Measures!D1018)</f>
        <v xml:space="preserve"> - </v>
      </c>
    </row>
    <row r="1019" spans="16:17">
      <c r="P1019" t="str">
        <f>CONCATENATE(ROW(P1019)-2," - ",Components!B1019)</f>
        <v xml:space="preserve">1017 - </v>
      </c>
      <c r="Q1019" t="str">
        <f>CONCATENATE(Measures!B1019&amp;" - "&amp;Measures!D1019)</f>
        <v xml:space="preserve"> - </v>
      </c>
    </row>
    <row r="1020" spans="16:17">
      <c r="P1020" t="str">
        <f>CONCATENATE(ROW(P1020)-2," - ",Components!B1020)</f>
        <v xml:space="preserve">1018 - </v>
      </c>
      <c r="Q1020" t="str">
        <f>CONCATENATE(Measures!B1020&amp;" - "&amp;Measures!D1020)</f>
        <v xml:space="preserve"> - </v>
      </c>
    </row>
    <row r="1021" spans="16:17">
      <c r="P1021" t="str">
        <f>CONCATENATE(ROW(P1021)-2," - ",Components!B1021)</f>
        <v xml:space="preserve">1019 - </v>
      </c>
      <c r="Q1021" t="str">
        <f>CONCATENATE(Measures!B1021&amp;" - "&amp;Measures!D1021)</f>
        <v xml:space="preserve"> - </v>
      </c>
    </row>
    <row r="1022" spans="16:17">
      <c r="P1022" t="str">
        <f>CONCATENATE(ROW(P1022)-2," - ",Components!B1022)</f>
        <v xml:space="preserve">1020 - </v>
      </c>
      <c r="Q1022" t="str">
        <f>CONCATENATE(Measures!B1022&amp;" - "&amp;Measures!D1022)</f>
        <v xml:space="preserve"> - </v>
      </c>
    </row>
    <row r="1023" spans="16:17">
      <c r="P1023" t="str">
        <f>CONCATENATE(ROW(P1023)-2," - ",Components!B1023)</f>
        <v xml:space="preserve">1021 - </v>
      </c>
      <c r="Q1023" t="str">
        <f>CONCATENATE(Measures!B1023&amp;" - "&amp;Measures!D1023)</f>
        <v xml:space="preserve"> - </v>
      </c>
    </row>
    <row r="1024" spans="16:17">
      <c r="P1024" t="str">
        <f>CONCATENATE(ROW(P1024)-2," - ",Components!B1024)</f>
        <v xml:space="preserve">1022 - </v>
      </c>
      <c r="Q1024" t="str">
        <f>CONCATENATE(Measures!B1024&amp;" - "&amp;Measures!D1024)</f>
        <v xml:space="preserve"> - </v>
      </c>
    </row>
    <row r="1025" spans="16:17">
      <c r="P1025" t="str">
        <f>CONCATENATE(ROW(P1025)-2," - ",Components!B1025)</f>
        <v xml:space="preserve">1023 - </v>
      </c>
      <c r="Q1025" t="str">
        <f>CONCATENATE(Measures!B1025&amp;" - "&amp;Measures!D1025)</f>
        <v xml:space="preserve"> - </v>
      </c>
    </row>
    <row r="1026" spans="16:17">
      <c r="P1026" t="str">
        <f>CONCATENATE(ROW(P1026)-2," - ",Components!B1026)</f>
        <v xml:space="preserve">1024 - </v>
      </c>
      <c r="Q1026" t="str">
        <f>CONCATENATE(Measures!B1026&amp;" - "&amp;Measures!D1026)</f>
        <v xml:space="preserve"> - </v>
      </c>
    </row>
    <row r="1027" spans="16:17">
      <c r="P1027" t="str">
        <f>CONCATENATE(ROW(P1027)-2," - ",Components!B1027)</f>
        <v xml:space="preserve">1025 - </v>
      </c>
      <c r="Q1027" t="str">
        <f>CONCATENATE(Measures!B1027&amp;" - "&amp;Measures!D1027)</f>
        <v xml:space="preserve"> - </v>
      </c>
    </row>
    <row r="1028" spans="16:17">
      <c r="P1028" t="str">
        <f>CONCATENATE(ROW(P1028)-2," - ",Components!B1028)</f>
        <v xml:space="preserve">1026 - </v>
      </c>
      <c r="Q1028" t="str">
        <f>CONCATENATE(Measures!B1028&amp;" - "&amp;Measures!D1028)</f>
        <v xml:space="preserve"> - </v>
      </c>
    </row>
    <row r="1029" spans="16:17">
      <c r="P1029" t="str">
        <f>CONCATENATE(ROW(P1029)-2," - ",Components!B1029)</f>
        <v xml:space="preserve">1027 - </v>
      </c>
      <c r="Q1029" t="str">
        <f>CONCATENATE(Measures!B1029&amp;" - "&amp;Measures!D1029)</f>
        <v xml:space="preserve"> - </v>
      </c>
    </row>
    <row r="1030" spans="16:17">
      <c r="P1030" t="str">
        <f>CONCATENATE(ROW(P1030)-2," - ",Components!B1030)</f>
        <v xml:space="preserve">1028 - </v>
      </c>
      <c r="Q1030" t="str">
        <f>CONCATENATE(Measures!B1030&amp;" - "&amp;Measures!D1030)</f>
        <v xml:space="preserve"> - </v>
      </c>
    </row>
    <row r="1031" spans="16:17">
      <c r="P1031" t="str">
        <f>CONCATENATE(ROW(P1031)-2," - ",Components!B1031)</f>
        <v xml:space="preserve">1029 - </v>
      </c>
      <c r="Q1031" t="str">
        <f>CONCATENATE(Measures!B1031&amp;" - "&amp;Measures!D1031)</f>
        <v xml:space="preserve"> - </v>
      </c>
    </row>
    <row r="1032" spans="16:17">
      <c r="P1032" t="str">
        <f>CONCATENATE(ROW(P1032)-2," - ",Components!B1032)</f>
        <v xml:space="preserve">1030 - </v>
      </c>
      <c r="Q1032" t="str">
        <f>CONCATENATE(Measures!B1032&amp;" - "&amp;Measures!D1032)</f>
        <v xml:space="preserve"> - </v>
      </c>
    </row>
    <row r="1033" spans="16:17">
      <c r="P1033" t="str">
        <f>CONCATENATE(ROW(P1033)-2," - ",Components!B1033)</f>
        <v xml:space="preserve">1031 - </v>
      </c>
      <c r="Q1033" t="str">
        <f>CONCATENATE(Measures!B1033&amp;" - "&amp;Measures!D1033)</f>
        <v xml:space="preserve"> - </v>
      </c>
    </row>
    <row r="1034" spans="16:17">
      <c r="P1034" t="str">
        <f>CONCATENATE(ROW(P1034)-2," - ",Components!B1034)</f>
        <v xml:space="preserve">1032 - </v>
      </c>
      <c r="Q1034" t="str">
        <f>CONCATENATE(Measures!B1034&amp;" - "&amp;Measures!D1034)</f>
        <v xml:space="preserve"> - </v>
      </c>
    </row>
    <row r="1035" spans="16:17">
      <c r="P1035" t="str">
        <f>CONCATENATE(ROW(P1035)-2," - ",Components!B1035)</f>
        <v xml:space="preserve">1033 - </v>
      </c>
      <c r="Q1035" t="str">
        <f>CONCATENATE(Measures!B1035&amp;" - "&amp;Measures!D1035)</f>
        <v xml:space="preserve"> - </v>
      </c>
    </row>
    <row r="1036" spans="16:17">
      <c r="P1036" t="str">
        <f>CONCATENATE(ROW(P1036)-2," - ",Components!B1036)</f>
        <v xml:space="preserve">1034 - </v>
      </c>
      <c r="Q1036" t="str">
        <f>CONCATENATE(Measures!B1036&amp;" - "&amp;Measures!D1036)</f>
        <v xml:space="preserve"> - </v>
      </c>
    </row>
    <row r="1037" spans="16:17">
      <c r="P1037" t="str">
        <f>CONCATENATE(ROW(P1037)-2," - ",Components!B1037)</f>
        <v xml:space="preserve">1035 - </v>
      </c>
      <c r="Q1037" t="str">
        <f>CONCATENATE(Measures!B1037&amp;" - "&amp;Measures!D1037)</f>
        <v xml:space="preserve"> - </v>
      </c>
    </row>
    <row r="1038" spans="16:17">
      <c r="P1038" t="str">
        <f>CONCATENATE(ROW(P1038)-2," - ",Components!B1038)</f>
        <v xml:space="preserve">1036 - </v>
      </c>
      <c r="Q1038" t="str">
        <f>CONCATENATE(Measures!B1038&amp;" - "&amp;Measures!D1038)</f>
        <v xml:space="preserve"> - </v>
      </c>
    </row>
    <row r="1039" spans="16:17">
      <c r="P1039" t="str">
        <f>CONCATENATE(ROW(P1039)-2," - ",Components!B1039)</f>
        <v xml:space="preserve">1037 - </v>
      </c>
      <c r="Q1039" t="str">
        <f>CONCATENATE(Measures!B1039&amp;" - "&amp;Measures!D1039)</f>
        <v xml:space="preserve"> - </v>
      </c>
    </row>
    <row r="1040" spans="16:17">
      <c r="P1040" t="str">
        <f>CONCATENATE(ROW(P1040)-2," - ",Components!B1040)</f>
        <v xml:space="preserve">1038 - </v>
      </c>
      <c r="Q1040" t="str">
        <f>CONCATENATE(Measures!B1040&amp;" - "&amp;Measures!D1040)</f>
        <v xml:space="preserve"> - </v>
      </c>
    </row>
    <row r="1041" spans="16:17">
      <c r="P1041" t="str">
        <f>CONCATENATE(ROW(P1041)-2," - ",Components!B1041)</f>
        <v xml:space="preserve">1039 - </v>
      </c>
      <c r="Q1041" t="str">
        <f>CONCATENATE(Measures!B1041&amp;" - "&amp;Measures!D1041)</f>
        <v xml:space="preserve"> - </v>
      </c>
    </row>
    <row r="1042" spans="16:17">
      <c r="P1042" t="str">
        <f>CONCATENATE(ROW(P1042)-2," - ",Components!B1042)</f>
        <v xml:space="preserve">1040 - </v>
      </c>
      <c r="Q1042" t="str">
        <f>CONCATENATE(Measures!B1042&amp;" - "&amp;Measures!D1042)</f>
        <v xml:space="preserve"> - </v>
      </c>
    </row>
    <row r="1043" spans="16:17">
      <c r="P1043" t="str">
        <f>CONCATENATE(ROW(P1043)-2," - ",Components!B1043)</f>
        <v xml:space="preserve">1041 - </v>
      </c>
      <c r="Q1043" t="str">
        <f>CONCATENATE(Measures!B1043&amp;" - "&amp;Measures!D1043)</f>
        <v xml:space="preserve"> - </v>
      </c>
    </row>
    <row r="1044" spans="16:17">
      <c r="P1044" t="str">
        <f>CONCATENATE(ROW(P1044)-2," - ",Components!B1044)</f>
        <v xml:space="preserve">1042 - </v>
      </c>
      <c r="Q1044" t="str">
        <f>CONCATENATE(Measures!B1044&amp;" - "&amp;Measures!D1044)</f>
        <v xml:space="preserve"> - </v>
      </c>
    </row>
    <row r="1045" spans="16:17">
      <c r="P1045" t="str">
        <f>CONCATENATE(ROW(P1045)-2," - ",Components!B1045)</f>
        <v xml:space="preserve">1043 - </v>
      </c>
      <c r="Q1045" t="str">
        <f>CONCATENATE(Measures!B1045&amp;" - "&amp;Measures!D1045)</f>
        <v xml:space="preserve"> - </v>
      </c>
    </row>
    <row r="1046" spans="16:17">
      <c r="P1046" t="str">
        <f>CONCATENATE(ROW(P1046)-2," - ",Components!B1046)</f>
        <v xml:space="preserve">1044 - </v>
      </c>
      <c r="Q1046" t="str">
        <f>CONCATENATE(Measures!B1046&amp;" - "&amp;Measures!D1046)</f>
        <v xml:space="preserve"> - </v>
      </c>
    </row>
    <row r="1047" spans="16:17">
      <c r="P1047" t="str">
        <f>CONCATENATE(ROW(P1047)-2," - ",Components!B1047)</f>
        <v xml:space="preserve">1045 - </v>
      </c>
      <c r="Q1047" t="str">
        <f>CONCATENATE(Measures!B1047&amp;" - "&amp;Measures!D1047)</f>
        <v xml:space="preserve"> - </v>
      </c>
    </row>
    <row r="1048" spans="16:17">
      <c r="P1048" t="str">
        <f>CONCATENATE(ROW(P1048)-2," - ",Components!B1048)</f>
        <v xml:space="preserve">1046 - </v>
      </c>
      <c r="Q1048" t="str">
        <f>CONCATENATE(Measures!B1048&amp;" - "&amp;Measures!D1048)</f>
        <v xml:space="preserve"> - </v>
      </c>
    </row>
    <row r="1049" spans="16:17">
      <c r="P1049" t="str">
        <f>CONCATENATE(ROW(P1049)-2," - ",Components!B1049)</f>
        <v xml:space="preserve">1047 - </v>
      </c>
      <c r="Q1049" t="str">
        <f>CONCATENATE(Measures!B1049&amp;" - "&amp;Measures!D1049)</f>
        <v xml:space="preserve"> - </v>
      </c>
    </row>
    <row r="1050" spans="16:17">
      <c r="P1050" t="str">
        <f>CONCATENATE(ROW(P1050)-2," - ",Components!B1050)</f>
        <v xml:space="preserve">1048 - </v>
      </c>
      <c r="Q1050" t="str">
        <f>CONCATENATE(Measures!B1050&amp;" - "&amp;Measures!D1050)</f>
        <v xml:space="preserve"> - </v>
      </c>
    </row>
    <row r="1051" spans="16:17">
      <c r="P1051" t="str">
        <f>CONCATENATE(ROW(P1051)-2," - ",Components!B1051)</f>
        <v xml:space="preserve">1049 - </v>
      </c>
      <c r="Q1051" t="str">
        <f>CONCATENATE(Measures!B1051&amp;" - "&amp;Measures!D1051)</f>
        <v xml:space="preserve"> - </v>
      </c>
    </row>
    <row r="1052" spans="16:17">
      <c r="P1052" t="str">
        <f>CONCATENATE(ROW(P1052)-2," - ",Components!B1052)</f>
        <v xml:space="preserve">1050 - </v>
      </c>
      <c r="Q1052" t="str">
        <f>CONCATENATE(Measures!B1052&amp;" - "&amp;Measures!D1052)</f>
        <v xml:space="preserve"> - </v>
      </c>
    </row>
    <row r="1053" spans="16:17">
      <c r="P1053" t="str">
        <f>CONCATENATE(ROW(P1053)-2," - ",Components!B1053)</f>
        <v xml:space="preserve">1051 - </v>
      </c>
      <c r="Q1053" t="str">
        <f>CONCATENATE(Measures!B1053&amp;" - "&amp;Measures!D1053)</f>
        <v xml:space="preserve"> - </v>
      </c>
    </row>
    <row r="1054" spans="16:17">
      <c r="P1054" t="str">
        <f>CONCATENATE(ROW(P1054)-2," - ",Components!B1054)</f>
        <v xml:space="preserve">1052 - </v>
      </c>
      <c r="Q1054" t="str">
        <f>CONCATENATE(Measures!B1054&amp;" - "&amp;Measures!D1054)</f>
        <v xml:space="preserve"> - </v>
      </c>
    </row>
    <row r="1055" spans="16:17">
      <c r="P1055" t="str">
        <f>CONCATENATE(ROW(P1055)-2," - ",Components!B1055)</f>
        <v xml:space="preserve">1053 - </v>
      </c>
      <c r="Q1055" t="str">
        <f>CONCATENATE(Measures!B1055&amp;" - "&amp;Measures!D1055)</f>
        <v xml:space="preserve"> - </v>
      </c>
    </row>
    <row r="1056" spans="16:17">
      <c r="P1056" t="str">
        <f>CONCATENATE(ROW(P1056)-2," - ",Components!B1056)</f>
        <v xml:space="preserve">1054 - </v>
      </c>
      <c r="Q1056" t="str">
        <f>CONCATENATE(Measures!B1056&amp;" - "&amp;Measures!D1056)</f>
        <v xml:space="preserve"> - </v>
      </c>
    </row>
    <row r="1057" spans="16:17">
      <c r="P1057" t="str">
        <f>CONCATENATE(ROW(P1057)-2," - ",Components!B1057)</f>
        <v xml:space="preserve">1055 - </v>
      </c>
      <c r="Q1057" t="str">
        <f>CONCATENATE(Measures!B1057&amp;" - "&amp;Measures!D1057)</f>
        <v xml:space="preserve"> - </v>
      </c>
    </row>
    <row r="1058" spans="16:17">
      <c r="P1058" t="str">
        <f>CONCATENATE(ROW(P1058)-2," - ",Components!B1058)</f>
        <v xml:space="preserve">1056 - </v>
      </c>
      <c r="Q1058" t="str">
        <f>CONCATENATE(Measures!B1058&amp;" - "&amp;Measures!D1058)</f>
        <v xml:space="preserve"> - </v>
      </c>
    </row>
    <row r="1059" spans="16:17">
      <c r="P1059" t="str">
        <f>CONCATENATE(ROW(P1059)-2," - ",Components!B1059)</f>
        <v xml:space="preserve">1057 - </v>
      </c>
      <c r="Q1059" t="str">
        <f>CONCATENATE(Measures!B1059&amp;" - "&amp;Measures!D1059)</f>
        <v xml:space="preserve"> - </v>
      </c>
    </row>
    <row r="1060" spans="16:17">
      <c r="P1060" t="str">
        <f>CONCATENATE(ROW(P1060)-2," - ",Components!B1060)</f>
        <v xml:space="preserve">1058 - </v>
      </c>
      <c r="Q1060" t="str">
        <f>CONCATENATE(Measures!B1060&amp;" - "&amp;Measures!D1060)</f>
        <v xml:space="preserve"> - </v>
      </c>
    </row>
    <row r="1061" spans="16:17">
      <c r="P1061" t="str">
        <f>CONCATENATE(ROW(P1061)-2," - ",Components!B1061)</f>
        <v xml:space="preserve">1059 - </v>
      </c>
      <c r="Q1061" t="str">
        <f>CONCATENATE(Measures!B1061&amp;" - "&amp;Measures!D1061)</f>
        <v xml:space="preserve"> - </v>
      </c>
    </row>
    <row r="1062" spans="16:17">
      <c r="P1062" t="str">
        <f>CONCATENATE(ROW(P1062)-2," - ",Components!B1062)</f>
        <v xml:space="preserve">1060 - </v>
      </c>
      <c r="Q1062" t="str">
        <f>CONCATENATE(Measures!B1062&amp;" - "&amp;Measures!D1062)</f>
        <v xml:space="preserve"> - </v>
      </c>
    </row>
    <row r="1063" spans="16:17">
      <c r="P1063" t="str">
        <f>CONCATENATE(ROW(P1063)-2," - ",Components!B1063)</f>
        <v xml:space="preserve">1061 - </v>
      </c>
      <c r="Q1063" t="str">
        <f>CONCATENATE(Measures!B1063&amp;" - "&amp;Measures!D1063)</f>
        <v xml:space="preserve"> - </v>
      </c>
    </row>
    <row r="1064" spans="16:17">
      <c r="P1064" t="str">
        <f>CONCATENATE(ROW(P1064)-2," - ",Components!B1064)</f>
        <v xml:space="preserve">1062 - </v>
      </c>
      <c r="Q1064" t="str">
        <f>CONCATENATE(Measures!B1064&amp;" - "&amp;Measures!D1064)</f>
        <v xml:space="preserve"> - </v>
      </c>
    </row>
    <row r="1065" spans="16:17">
      <c r="P1065" t="str">
        <f>CONCATENATE(ROW(P1065)-2," - ",Components!B1065)</f>
        <v xml:space="preserve">1063 - </v>
      </c>
      <c r="Q1065" t="str">
        <f>CONCATENATE(Measures!B1065&amp;" - "&amp;Measures!D1065)</f>
        <v xml:space="preserve"> - </v>
      </c>
    </row>
    <row r="1066" spans="16:17">
      <c r="P1066" t="str">
        <f>CONCATENATE(ROW(P1066)-2," - ",Components!B1066)</f>
        <v xml:space="preserve">1064 - </v>
      </c>
      <c r="Q1066" t="str">
        <f>CONCATENATE(Measures!B1066&amp;" - "&amp;Measures!D1066)</f>
        <v xml:space="preserve"> - </v>
      </c>
    </row>
    <row r="1067" spans="16:17">
      <c r="P1067" t="str">
        <f>CONCATENATE(ROW(P1067)-2," - ",Components!B1067)</f>
        <v xml:space="preserve">1065 - </v>
      </c>
      <c r="Q1067" t="str">
        <f>CONCATENATE(Measures!B1067&amp;" - "&amp;Measures!D1067)</f>
        <v xml:space="preserve"> - </v>
      </c>
    </row>
    <row r="1068" spans="16:17">
      <c r="P1068" t="str">
        <f>CONCATENATE(ROW(P1068)-2," - ",Components!B1068)</f>
        <v xml:space="preserve">1066 - </v>
      </c>
      <c r="Q1068" t="str">
        <f>CONCATENATE(Measures!B1068&amp;" - "&amp;Measures!D1068)</f>
        <v xml:space="preserve"> - </v>
      </c>
    </row>
    <row r="1069" spans="16:17">
      <c r="P1069" t="str">
        <f>CONCATENATE(ROW(P1069)-2," - ",Components!B1069)</f>
        <v xml:space="preserve">1067 - </v>
      </c>
      <c r="Q1069" t="str">
        <f>CONCATENATE(Measures!B1069&amp;" - "&amp;Measures!D1069)</f>
        <v xml:space="preserve"> - </v>
      </c>
    </row>
    <row r="1070" spans="16:17">
      <c r="P1070" t="str">
        <f>CONCATENATE(ROW(P1070)-2," - ",Components!B1070)</f>
        <v xml:space="preserve">1068 - </v>
      </c>
      <c r="Q1070" t="str">
        <f>CONCATENATE(Measures!B1070&amp;" - "&amp;Measures!D1070)</f>
        <v xml:space="preserve"> - </v>
      </c>
    </row>
    <row r="1071" spans="16:17">
      <c r="P1071" t="str">
        <f>CONCATENATE(ROW(P1071)-2," - ",Components!B1071)</f>
        <v xml:space="preserve">1069 - </v>
      </c>
      <c r="Q1071" t="str">
        <f>CONCATENATE(Measures!B1071&amp;" - "&amp;Measures!D1071)</f>
        <v xml:space="preserve"> - </v>
      </c>
    </row>
    <row r="1072" spans="16:17">
      <c r="P1072" t="str">
        <f>CONCATENATE(ROW(P1072)-2," - ",Components!B1072)</f>
        <v xml:space="preserve">1070 - </v>
      </c>
      <c r="Q1072" t="str">
        <f>CONCATENATE(Measures!B1072&amp;" - "&amp;Measures!D1072)</f>
        <v xml:space="preserve"> - </v>
      </c>
    </row>
    <row r="1073" spans="16:17">
      <c r="P1073" t="str">
        <f>CONCATENATE(ROW(P1073)-2," - ",Components!B1073)</f>
        <v xml:space="preserve">1071 - </v>
      </c>
      <c r="Q1073" t="str">
        <f>CONCATENATE(Measures!B1073&amp;" - "&amp;Measures!D1073)</f>
        <v xml:space="preserve"> - </v>
      </c>
    </row>
    <row r="1074" spans="16:17">
      <c r="P1074" t="str">
        <f>CONCATENATE(ROW(P1074)-2," - ",Components!B1074)</f>
        <v xml:space="preserve">1072 - </v>
      </c>
      <c r="Q1074" t="str">
        <f>CONCATENATE(Measures!B1074&amp;" - "&amp;Measures!D1074)</f>
        <v xml:space="preserve"> - </v>
      </c>
    </row>
    <row r="1075" spans="16:17">
      <c r="P1075" t="str">
        <f>CONCATENATE(ROW(P1075)-2," - ",Components!B1075)</f>
        <v xml:space="preserve">1073 - </v>
      </c>
      <c r="Q1075" t="str">
        <f>CONCATENATE(Measures!B1075&amp;" - "&amp;Measures!D1075)</f>
        <v xml:space="preserve"> - </v>
      </c>
    </row>
    <row r="1076" spans="16:17">
      <c r="P1076" t="str">
        <f>CONCATENATE(ROW(P1076)-2," - ",Components!B1076)</f>
        <v xml:space="preserve">1074 - </v>
      </c>
      <c r="Q1076" t="str">
        <f>CONCATENATE(Measures!B1076&amp;" - "&amp;Measures!D1076)</f>
        <v xml:space="preserve"> - </v>
      </c>
    </row>
    <row r="1077" spans="16:17">
      <c r="P1077" t="str">
        <f>CONCATENATE(ROW(P1077)-2," - ",Components!B1077)</f>
        <v xml:space="preserve">1075 - </v>
      </c>
      <c r="Q1077" t="str">
        <f>CONCATENATE(Measures!B1077&amp;" - "&amp;Measures!D1077)</f>
        <v xml:space="preserve"> - </v>
      </c>
    </row>
    <row r="1078" spans="16:17">
      <c r="P1078" t="str">
        <f>CONCATENATE(ROW(P1078)-2," - ",Components!B1078)</f>
        <v xml:space="preserve">1076 - </v>
      </c>
      <c r="Q1078" t="str">
        <f>CONCATENATE(Measures!B1078&amp;" - "&amp;Measures!D1078)</f>
        <v xml:space="preserve"> - </v>
      </c>
    </row>
    <row r="1079" spans="16:17">
      <c r="P1079" t="str">
        <f>CONCATENATE(ROW(P1079)-2," - ",Components!B1079)</f>
        <v xml:space="preserve">1077 - </v>
      </c>
      <c r="Q1079" t="str">
        <f>CONCATENATE(Measures!B1079&amp;" - "&amp;Measures!D1079)</f>
        <v xml:space="preserve"> - </v>
      </c>
    </row>
    <row r="1080" spans="16:17">
      <c r="P1080" t="str">
        <f>CONCATENATE(ROW(P1080)-2," - ",Components!B1080)</f>
        <v xml:space="preserve">1078 - </v>
      </c>
      <c r="Q1080" t="str">
        <f>CONCATENATE(Measures!B1080&amp;" - "&amp;Measures!D1080)</f>
        <v xml:space="preserve"> - </v>
      </c>
    </row>
    <row r="1081" spans="16:17">
      <c r="P1081" t="str">
        <f>CONCATENATE(ROW(P1081)-2," - ",Components!B1081)</f>
        <v xml:space="preserve">1079 - </v>
      </c>
      <c r="Q1081" t="str">
        <f>CONCATENATE(Measures!B1081&amp;" - "&amp;Measures!D1081)</f>
        <v xml:space="preserve"> - </v>
      </c>
    </row>
    <row r="1082" spans="16:17">
      <c r="P1082" t="str">
        <f>CONCATENATE(ROW(P1082)-2," - ",Components!B1082)</f>
        <v xml:space="preserve">1080 - </v>
      </c>
      <c r="Q1082" t="str">
        <f>CONCATENATE(Measures!B1082&amp;" - "&amp;Measures!D1082)</f>
        <v xml:space="preserve"> - </v>
      </c>
    </row>
    <row r="1083" spans="16:17">
      <c r="P1083" t="str">
        <f>CONCATENATE(ROW(P1083)-2," - ",Components!B1083)</f>
        <v xml:space="preserve">1081 - </v>
      </c>
      <c r="Q1083" t="str">
        <f>CONCATENATE(Measures!B1083&amp;" - "&amp;Measures!D1083)</f>
        <v xml:space="preserve"> - </v>
      </c>
    </row>
    <row r="1084" spans="16:17">
      <c r="P1084" t="str">
        <f>CONCATENATE(ROW(P1084)-2," - ",Components!B1084)</f>
        <v xml:space="preserve">1082 - </v>
      </c>
      <c r="Q1084" t="str">
        <f>CONCATENATE(Measures!B1084&amp;" - "&amp;Measures!D1084)</f>
        <v xml:space="preserve"> - </v>
      </c>
    </row>
    <row r="1085" spans="16:17">
      <c r="P1085" t="str">
        <f>CONCATENATE(ROW(P1085)-2," - ",Components!B1085)</f>
        <v xml:space="preserve">1083 - </v>
      </c>
      <c r="Q1085" t="str">
        <f>CONCATENATE(Measures!B1085&amp;" - "&amp;Measures!D1085)</f>
        <v xml:space="preserve"> - </v>
      </c>
    </row>
    <row r="1086" spans="16:17">
      <c r="P1086" t="str">
        <f>CONCATENATE(ROW(P1086)-2," - ",Components!B1086)</f>
        <v xml:space="preserve">1084 - </v>
      </c>
      <c r="Q1086" t="str">
        <f>CONCATENATE(Measures!B1086&amp;" - "&amp;Measures!D1086)</f>
        <v xml:space="preserve"> - </v>
      </c>
    </row>
    <row r="1087" spans="16:17">
      <c r="P1087" t="str">
        <f>CONCATENATE(ROW(P1087)-2," - ",Components!B1087)</f>
        <v xml:space="preserve">1085 - </v>
      </c>
      <c r="Q1087" t="str">
        <f>CONCATENATE(Measures!B1087&amp;" - "&amp;Measures!D1087)</f>
        <v xml:space="preserve"> - </v>
      </c>
    </row>
    <row r="1088" spans="16:17">
      <c r="P1088" t="str">
        <f>CONCATENATE(ROW(P1088)-2," - ",Components!B1088)</f>
        <v xml:space="preserve">1086 - </v>
      </c>
      <c r="Q1088" t="str">
        <f>CONCATENATE(Measures!B1088&amp;" - "&amp;Measures!D1088)</f>
        <v xml:space="preserve"> - </v>
      </c>
    </row>
    <row r="1089" spans="16:17">
      <c r="P1089" t="str">
        <f>CONCATENATE(ROW(P1089)-2," - ",Components!B1089)</f>
        <v xml:space="preserve">1087 - </v>
      </c>
      <c r="Q1089" t="str">
        <f>CONCATENATE(Measures!B1089&amp;" - "&amp;Measures!D1089)</f>
        <v xml:space="preserve"> - </v>
      </c>
    </row>
    <row r="1090" spans="16:17">
      <c r="P1090" t="str">
        <f>CONCATENATE(ROW(P1090)-2," - ",Components!B1090)</f>
        <v xml:space="preserve">1088 - </v>
      </c>
      <c r="Q1090" t="str">
        <f>CONCATENATE(Measures!B1090&amp;" - "&amp;Measures!D1090)</f>
        <v xml:space="preserve"> - </v>
      </c>
    </row>
    <row r="1091" spans="16:17">
      <c r="P1091" t="str">
        <f>CONCATENATE(ROW(P1091)-2," - ",Components!B1091)</f>
        <v xml:space="preserve">1089 - </v>
      </c>
      <c r="Q1091" t="str">
        <f>CONCATENATE(Measures!B1091&amp;" - "&amp;Measures!D1091)</f>
        <v xml:space="preserve"> - </v>
      </c>
    </row>
    <row r="1092" spans="16:17">
      <c r="P1092" t="str">
        <f>CONCATENATE(ROW(P1092)-2," - ",Components!B1092)</f>
        <v xml:space="preserve">1090 - </v>
      </c>
      <c r="Q1092" t="str">
        <f>CONCATENATE(Measures!B1092&amp;" - "&amp;Measures!D1092)</f>
        <v xml:space="preserve"> - </v>
      </c>
    </row>
    <row r="1093" spans="16:17">
      <c r="P1093" t="str">
        <f>CONCATENATE(ROW(P1093)-2," - ",Components!B1093)</f>
        <v xml:space="preserve">1091 - </v>
      </c>
      <c r="Q1093" t="str">
        <f>CONCATENATE(Measures!B1093&amp;" - "&amp;Measures!D1093)</f>
        <v xml:space="preserve"> - </v>
      </c>
    </row>
    <row r="1094" spans="16:17">
      <c r="P1094" t="str">
        <f>CONCATENATE(ROW(P1094)-2," - ",Components!B1094)</f>
        <v xml:space="preserve">1092 - </v>
      </c>
      <c r="Q1094" t="str">
        <f>CONCATENATE(Measures!B1094&amp;" - "&amp;Measures!D1094)</f>
        <v xml:space="preserve"> - </v>
      </c>
    </row>
    <row r="1095" spans="16:17">
      <c r="P1095" t="str">
        <f>CONCATENATE(ROW(P1095)-2," - ",Components!B1095)</f>
        <v xml:space="preserve">1093 - </v>
      </c>
      <c r="Q1095" t="str">
        <f>CONCATENATE(Measures!B1095&amp;" - "&amp;Measures!D1095)</f>
        <v xml:space="preserve"> - </v>
      </c>
    </row>
    <row r="1096" spans="16:17">
      <c r="P1096" t="str">
        <f>CONCATENATE(ROW(P1096)-2," - ",Components!B1096)</f>
        <v xml:space="preserve">1094 - </v>
      </c>
      <c r="Q1096" t="str">
        <f>CONCATENATE(Measures!B1096&amp;" - "&amp;Measures!D1096)</f>
        <v xml:space="preserve"> - </v>
      </c>
    </row>
    <row r="1097" spans="16:17">
      <c r="P1097" t="str">
        <f>CONCATENATE(ROW(P1097)-2," - ",Components!B1097)</f>
        <v xml:space="preserve">1095 - </v>
      </c>
      <c r="Q1097" t="str">
        <f>CONCATENATE(Measures!B1097&amp;" - "&amp;Measures!D1097)</f>
        <v xml:space="preserve"> - </v>
      </c>
    </row>
    <row r="1098" spans="16:17">
      <c r="P1098" t="str">
        <f>CONCATENATE(ROW(P1098)-2," - ",Components!B1098)</f>
        <v xml:space="preserve">1096 - </v>
      </c>
      <c r="Q1098" t="str">
        <f>CONCATENATE(Measures!B1098&amp;" - "&amp;Measures!D1098)</f>
        <v xml:space="preserve"> - </v>
      </c>
    </row>
    <row r="1099" spans="16:17">
      <c r="P1099" t="str">
        <f>CONCATENATE(ROW(P1099)-2," - ",Components!B1099)</f>
        <v xml:space="preserve">1097 - </v>
      </c>
      <c r="Q1099" t="str">
        <f>CONCATENATE(Measures!B1099&amp;" - "&amp;Measures!D1099)</f>
        <v xml:space="preserve"> - </v>
      </c>
    </row>
    <row r="1100" spans="16:17">
      <c r="P1100" t="str">
        <f>CONCATENATE(ROW(P1100)-2," - ",Components!B1100)</f>
        <v xml:space="preserve">1098 - </v>
      </c>
      <c r="Q1100" t="str">
        <f>CONCATENATE(Measures!B1100&amp;" - "&amp;Measures!D1100)</f>
        <v xml:space="preserve"> - </v>
      </c>
    </row>
    <row r="1101" spans="16:17">
      <c r="P1101" t="str">
        <f>CONCATENATE(ROW(P1101)-2," - ",Components!B1101)</f>
        <v xml:space="preserve">1099 - </v>
      </c>
      <c r="Q1101" t="str">
        <f>CONCATENATE(Measures!B1101&amp;" - "&amp;Measures!D1101)</f>
        <v xml:space="preserve"> - </v>
      </c>
    </row>
    <row r="1102" spans="16:17">
      <c r="P1102" t="str">
        <f>CONCATENATE(ROW(P1102)-2," - ",Components!B1102)</f>
        <v xml:space="preserve">1100 - </v>
      </c>
      <c r="Q1102" t="str">
        <f>CONCATENATE(Measures!B1102&amp;" - "&amp;Measures!D1102)</f>
        <v xml:space="preserve"> - </v>
      </c>
    </row>
    <row r="1103" spans="16:17">
      <c r="P1103" t="str">
        <f>CONCATENATE(ROW(P1103)-2," - ",Components!B1103)</f>
        <v xml:space="preserve">1101 - </v>
      </c>
      <c r="Q1103" t="str">
        <f>CONCATENATE(Measures!B1103&amp;" - "&amp;Measures!D1103)</f>
        <v xml:space="preserve"> - </v>
      </c>
    </row>
    <row r="1104" spans="16:17">
      <c r="P1104" t="str">
        <f>CONCATENATE(ROW(P1104)-2," - ",Components!B1104)</f>
        <v xml:space="preserve">1102 - </v>
      </c>
      <c r="Q1104" t="str">
        <f>CONCATENATE(Measures!B1104&amp;" - "&amp;Measures!D1104)</f>
        <v xml:space="preserve"> - </v>
      </c>
    </row>
    <row r="1105" spans="16:17">
      <c r="P1105" t="str">
        <f>CONCATENATE(ROW(P1105)-2," - ",Components!B1105)</f>
        <v xml:space="preserve">1103 - </v>
      </c>
      <c r="Q1105" t="str">
        <f>CONCATENATE(Measures!B1105&amp;" - "&amp;Measures!D1105)</f>
        <v xml:space="preserve"> - </v>
      </c>
    </row>
    <row r="1106" spans="16:17">
      <c r="P1106" t="str">
        <f>CONCATENATE(ROW(P1106)-2," - ",Components!B1106)</f>
        <v xml:space="preserve">1104 - </v>
      </c>
      <c r="Q1106" t="str">
        <f>CONCATENATE(Measures!B1106&amp;" - "&amp;Measures!D1106)</f>
        <v xml:space="preserve"> - </v>
      </c>
    </row>
    <row r="1107" spans="16:17">
      <c r="P1107" t="str">
        <f>CONCATENATE(ROW(P1107)-2," - ",Components!B1107)</f>
        <v xml:space="preserve">1105 - </v>
      </c>
      <c r="Q1107" t="str">
        <f>CONCATENATE(Measures!B1107&amp;" - "&amp;Measures!D1107)</f>
        <v xml:space="preserve"> - </v>
      </c>
    </row>
    <row r="1108" spans="16:17">
      <c r="P1108" t="str">
        <f>CONCATENATE(ROW(P1108)-2," - ",Components!B1108)</f>
        <v xml:space="preserve">1106 - </v>
      </c>
      <c r="Q1108" t="str">
        <f>CONCATENATE(Measures!B1108&amp;" - "&amp;Measures!D1108)</f>
        <v xml:space="preserve"> - </v>
      </c>
    </row>
    <row r="1109" spans="16:17">
      <c r="P1109" t="str">
        <f>CONCATENATE(ROW(P1109)-2," - ",Components!B1109)</f>
        <v xml:space="preserve">1107 - </v>
      </c>
      <c r="Q1109" t="str">
        <f>CONCATENATE(Measures!B1109&amp;" - "&amp;Measures!D1109)</f>
        <v xml:space="preserve"> - </v>
      </c>
    </row>
    <row r="1110" spans="16:17">
      <c r="P1110" t="str">
        <f>CONCATENATE(ROW(P1110)-2," - ",Components!B1110)</f>
        <v xml:space="preserve">1108 - </v>
      </c>
      <c r="Q1110" t="str">
        <f>CONCATENATE(Measures!B1110&amp;" - "&amp;Measures!D1110)</f>
        <v xml:space="preserve"> - </v>
      </c>
    </row>
    <row r="1111" spans="16:17">
      <c r="P1111" t="str">
        <f>CONCATENATE(ROW(P1111)-2," - ",Components!B1111)</f>
        <v xml:space="preserve">1109 - </v>
      </c>
      <c r="Q1111" t="str">
        <f>CONCATENATE(Measures!B1111&amp;" - "&amp;Measures!D1111)</f>
        <v xml:space="preserve"> - </v>
      </c>
    </row>
    <row r="1112" spans="16:17">
      <c r="P1112" t="str">
        <f>CONCATENATE(ROW(P1112)-2," - ",Components!B1112)</f>
        <v xml:space="preserve">1110 - </v>
      </c>
      <c r="Q1112" t="str">
        <f>CONCATENATE(Measures!B1112&amp;" - "&amp;Measures!D1112)</f>
        <v xml:space="preserve"> - </v>
      </c>
    </row>
    <row r="1113" spans="16:17">
      <c r="P1113" t="str">
        <f>CONCATENATE(ROW(P1113)-2," - ",Components!B1113)</f>
        <v xml:space="preserve">1111 - </v>
      </c>
      <c r="Q1113" t="str">
        <f>CONCATENATE(Measures!B1113&amp;" - "&amp;Measures!D1113)</f>
        <v xml:space="preserve"> - </v>
      </c>
    </row>
    <row r="1114" spans="16:17">
      <c r="P1114" t="str">
        <f>CONCATENATE(ROW(P1114)-2," - ",Components!B1114)</f>
        <v xml:space="preserve">1112 - </v>
      </c>
      <c r="Q1114" t="str">
        <f>CONCATENATE(Measures!B1114&amp;" - "&amp;Measures!D1114)</f>
        <v xml:space="preserve"> - </v>
      </c>
    </row>
    <row r="1115" spans="16:17">
      <c r="P1115" t="str">
        <f>CONCATENATE(ROW(P1115)-2," - ",Components!B1115)</f>
        <v xml:space="preserve">1113 - </v>
      </c>
      <c r="Q1115" t="str">
        <f>CONCATENATE(Measures!B1115&amp;" - "&amp;Measures!D1115)</f>
        <v xml:space="preserve"> - </v>
      </c>
    </row>
    <row r="1116" spans="16:17">
      <c r="P1116" t="str">
        <f>CONCATENATE(ROW(P1116)-2," - ",Components!B1116)</f>
        <v xml:space="preserve">1114 - </v>
      </c>
      <c r="Q1116" t="str">
        <f>CONCATENATE(Measures!B1116&amp;" - "&amp;Measures!D1116)</f>
        <v xml:space="preserve"> - </v>
      </c>
    </row>
    <row r="1117" spans="16:17">
      <c r="P1117" t="str">
        <f>CONCATENATE(ROW(P1117)-2," - ",Components!B1117)</f>
        <v xml:space="preserve">1115 - </v>
      </c>
      <c r="Q1117" t="str">
        <f>CONCATENATE(Measures!B1117&amp;" - "&amp;Measures!D1117)</f>
        <v xml:space="preserve"> - </v>
      </c>
    </row>
    <row r="1118" spans="16:17">
      <c r="P1118" t="str">
        <f>CONCATENATE(ROW(P1118)-2," - ",Components!B1118)</f>
        <v xml:space="preserve">1116 - </v>
      </c>
      <c r="Q1118" t="str">
        <f>CONCATENATE(Measures!B1118&amp;" - "&amp;Measures!D1118)</f>
        <v xml:space="preserve"> - </v>
      </c>
    </row>
    <row r="1119" spans="16:17">
      <c r="P1119" t="str">
        <f>CONCATENATE(ROW(P1119)-2," - ",Components!B1119)</f>
        <v xml:space="preserve">1117 - </v>
      </c>
      <c r="Q1119" t="str">
        <f>CONCATENATE(Measures!B1119&amp;" - "&amp;Measures!D1119)</f>
        <v xml:space="preserve"> - </v>
      </c>
    </row>
    <row r="1120" spans="16:17">
      <c r="P1120" t="str">
        <f>CONCATENATE(ROW(P1120)-2," - ",Components!B1120)</f>
        <v xml:space="preserve">1118 - </v>
      </c>
      <c r="Q1120" t="str">
        <f>CONCATENATE(Measures!B1120&amp;" - "&amp;Measures!D1120)</f>
        <v xml:space="preserve"> - </v>
      </c>
    </row>
    <row r="1121" spans="16:17">
      <c r="P1121" t="str">
        <f>CONCATENATE(ROW(P1121)-2," - ",Components!B1121)</f>
        <v xml:space="preserve">1119 - </v>
      </c>
      <c r="Q1121" t="str">
        <f>CONCATENATE(Measures!B1121&amp;" - "&amp;Measures!D1121)</f>
        <v xml:space="preserve"> - </v>
      </c>
    </row>
    <row r="1122" spans="16:17">
      <c r="P1122" t="str">
        <f>CONCATENATE(ROW(P1122)-2," - ",Components!B1122)</f>
        <v xml:space="preserve">1120 - </v>
      </c>
      <c r="Q1122" t="str">
        <f>CONCATENATE(Measures!B1122&amp;" - "&amp;Measures!D1122)</f>
        <v xml:space="preserve"> - </v>
      </c>
    </row>
    <row r="1123" spans="16:17">
      <c r="P1123" t="str">
        <f>CONCATENATE(ROW(P1123)-2," - ",Components!B1123)</f>
        <v xml:space="preserve">1121 - </v>
      </c>
      <c r="Q1123" t="str">
        <f>CONCATENATE(Measures!B1123&amp;" - "&amp;Measures!D1123)</f>
        <v xml:space="preserve"> - </v>
      </c>
    </row>
    <row r="1124" spans="16:17">
      <c r="P1124" t="str">
        <f>CONCATENATE(ROW(P1124)-2," - ",Components!B1124)</f>
        <v xml:space="preserve">1122 - </v>
      </c>
      <c r="Q1124" t="str">
        <f>CONCATENATE(Measures!B1124&amp;" - "&amp;Measures!D1124)</f>
        <v xml:space="preserve"> - </v>
      </c>
    </row>
    <row r="1125" spans="16:17">
      <c r="P1125" t="str">
        <f>CONCATENATE(ROW(P1125)-2," - ",Components!B1125)</f>
        <v xml:space="preserve">1123 - </v>
      </c>
      <c r="Q1125" t="str">
        <f>CONCATENATE(Measures!B1125&amp;" - "&amp;Measures!D1125)</f>
        <v xml:space="preserve"> - </v>
      </c>
    </row>
    <row r="1126" spans="16:17">
      <c r="P1126" t="str">
        <f>CONCATENATE(ROW(P1126)-2," - ",Components!B1126)</f>
        <v xml:space="preserve">1124 - </v>
      </c>
      <c r="Q1126" t="str">
        <f>CONCATENATE(Measures!B1126&amp;" - "&amp;Measures!D1126)</f>
        <v xml:space="preserve"> - </v>
      </c>
    </row>
    <row r="1127" spans="16:17">
      <c r="P1127" t="str">
        <f>CONCATENATE(ROW(P1127)-2," - ",Components!B1127)</f>
        <v xml:space="preserve">1125 - </v>
      </c>
      <c r="Q1127" t="str">
        <f>CONCATENATE(Measures!B1127&amp;" - "&amp;Measures!D1127)</f>
        <v xml:space="preserve"> - </v>
      </c>
    </row>
    <row r="1128" spans="16:17">
      <c r="P1128" t="str">
        <f>CONCATENATE(ROW(P1128)-2," - ",Components!B1128)</f>
        <v xml:space="preserve">1126 - </v>
      </c>
      <c r="Q1128" t="str">
        <f>CONCATENATE(Measures!B1128&amp;" - "&amp;Measures!D1128)</f>
        <v xml:space="preserve"> - </v>
      </c>
    </row>
    <row r="1129" spans="16:17">
      <c r="P1129" t="str">
        <f>CONCATENATE(ROW(P1129)-2," - ",Components!B1129)</f>
        <v xml:space="preserve">1127 - </v>
      </c>
      <c r="Q1129" t="str">
        <f>CONCATENATE(Measures!B1129&amp;" - "&amp;Measures!D1129)</f>
        <v xml:space="preserve"> - </v>
      </c>
    </row>
    <row r="1130" spans="16:17">
      <c r="P1130" t="str">
        <f>CONCATENATE(ROW(P1130)-2," - ",Components!B1130)</f>
        <v xml:space="preserve">1128 - </v>
      </c>
      <c r="Q1130" t="str">
        <f>CONCATENATE(Measures!B1130&amp;" - "&amp;Measures!D1130)</f>
        <v xml:space="preserve"> - </v>
      </c>
    </row>
    <row r="1131" spans="16:17">
      <c r="P1131" t="str">
        <f>CONCATENATE(ROW(P1131)-2," - ",Components!B1131)</f>
        <v xml:space="preserve">1129 - </v>
      </c>
      <c r="Q1131" t="str">
        <f>CONCATENATE(Measures!B1131&amp;" - "&amp;Measures!D1131)</f>
        <v xml:space="preserve"> - </v>
      </c>
    </row>
    <row r="1132" spans="16:17">
      <c r="P1132" t="str">
        <f>CONCATENATE(ROW(P1132)-2," - ",Components!B1132)</f>
        <v xml:space="preserve">1130 - </v>
      </c>
      <c r="Q1132" t="str">
        <f>CONCATENATE(Measures!B1132&amp;" - "&amp;Measures!D1132)</f>
        <v xml:space="preserve"> - </v>
      </c>
    </row>
    <row r="1133" spans="16:17">
      <c r="P1133" t="str">
        <f>CONCATENATE(ROW(P1133)-2," - ",Components!B1133)</f>
        <v xml:space="preserve">1131 - </v>
      </c>
      <c r="Q1133" t="str">
        <f>CONCATENATE(Measures!B1133&amp;" - "&amp;Measures!D1133)</f>
        <v xml:space="preserve"> - </v>
      </c>
    </row>
    <row r="1134" spans="16:17">
      <c r="P1134" t="str">
        <f>CONCATENATE(ROW(P1134)-2," - ",Components!B1134)</f>
        <v xml:space="preserve">1132 - </v>
      </c>
      <c r="Q1134" t="str">
        <f>CONCATENATE(Measures!B1134&amp;" - "&amp;Measures!D1134)</f>
        <v xml:space="preserve"> - </v>
      </c>
    </row>
    <row r="1135" spans="16:17">
      <c r="P1135" t="str">
        <f>CONCATENATE(ROW(P1135)-2," - ",Components!B1135)</f>
        <v xml:space="preserve">1133 - </v>
      </c>
      <c r="Q1135" t="str">
        <f>CONCATENATE(Measures!B1135&amp;" - "&amp;Measures!D1135)</f>
        <v xml:space="preserve"> - </v>
      </c>
    </row>
    <row r="1136" spans="16:17">
      <c r="P1136" t="str">
        <f>CONCATENATE(ROW(P1136)-2," - ",Components!B1136)</f>
        <v xml:space="preserve">1134 - </v>
      </c>
      <c r="Q1136" t="str">
        <f>CONCATENATE(Measures!B1136&amp;" - "&amp;Measures!D1136)</f>
        <v xml:space="preserve"> - </v>
      </c>
    </row>
    <row r="1137" spans="16:17">
      <c r="P1137" t="str">
        <f>CONCATENATE(ROW(P1137)-2," - ",Components!B1137)</f>
        <v xml:space="preserve">1135 - </v>
      </c>
      <c r="Q1137" t="str">
        <f>CONCATENATE(Measures!B1137&amp;" - "&amp;Measures!D1137)</f>
        <v xml:space="preserve"> - </v>
      </c>
    </row>
    <row r="1138" spans="16:17">
      <c r="P1138" t="str">
        <f>CONCATENATE(ROW(P1138)-2," - ",Components!B1138)</f>
        <v xml:space="preserve">1136 - </v>
      </c>
      <c r="Q1138" t="str">
        <f>CONCATENATE(Measures!B1138&amp;" - "&amp;Measures!D1138)</f>
        <v xml:space="preserve"> - </v>
      </c>
    </row>
    <row r="1139" spans="16:17">
      <c r="P1139" t="str">
        <f>CONCATENATE(ROW(P1139)-2," - ",Components!B1139)</f>
        <v xml:space="preserve">1137 - </v>
      </c>
      <c r="Q1139" t="str">
        <f>CONCATENATE(Measures!B1139&amp;" - "&amp;Measures!D1139)</f>
        <v xml:space="preserve"> - </v>
      </c>
    </row>
    <row r="1140" spans="16:17">
      <c r="P1140" t="str">
        <f>CONCATENATE(ROW(P1140)-2," - ",Components!B1140)</f>
        <v xml:space="preserve">1138 - </v>
      </c>
      <c r="Q1140" t="str">
        <f>CONCATENATE(Measures!B1140&amp;" - "&amp;Measures!D1140)</f>
        <v xml:space="preserve"> - </v>
      </c>
    </row>
    <row r="1141" spans="16:17">
      <c r="P1141" t="str">
        <f>CONCATENATE(ROW(P1141)-2," - ",Components!B1141)</f>
        <v xml:space="preserve">1139 - </v>
      </c>
      <c r="Q1141" t="str">
        <f>CONCATENATE(Measures!B1141&amp;" - "&amp;Measures!D1141)</f>
        <v xml:space="preserve"> - </v>
      </c>
    </row>
    <row r="1142" spans="16:17">
      <c r="P1142" t="str">
        <f>CONCATENATE(ROW(P1142)-2," - ",Components!B1142)</f>
        <v xml:space="preserve">1140 - </v>
      </c>
      <c r="Q1142" t="str">
        <f>CONCATENATE(Measures!B1142&amp;" - "&amp;Measures!D1142)</f>
        <v xml:space="preserve"> - </v>
      </c>
    </row>
    <row r="1143" spans="16:17">
      <c r="P1143" t="str">
        <f>CONCATENATE(ROW(P1143)-2," - ",Components!B1143)</f>
        <v xml:space="preserve">1141 - </v>
      </c>
      <c r="Q1143" t="str">
        <f>CONCATENATE(Measures!B1143&amp;" - "&amp;Measures!D1143)</f>
        <v xml:space="preserve"> - </v>
      </c>
    </row>
    <row r="1144" spans="16:17">
      <c r="P1144" t="str">
        <f>CONCATENATE(ROW(P1144)-2," - ",Components!B1144)</f>
        <v xml:space="preserve">1142 - </v>
      </c>
      <c r="Q1144" t="str">
        <f>CONCATENATE(Measures!B1144&amp;" - "&amp;Measures!D1144)</f>
        <v xml:space="preserve"> - </v>
      </c>
    </row>
    <row r="1145" spans="16:17">
      <c r="P1145" t="str">
        <f>CONCATENATE(ROW(P1145)-2," - ",Components!B1145)</f>
        <v xml:space="preserve">1143 - </v>
      </c>
      <c r="Q1145" t="str">
        <f>CONCATENATE(Measures!B1145&amp;" - "&amp;Measures!D1145)</f>
        <v xml:space="preserve"> - </v>
      </c>
    </row>
    <row r="1146" spans="16:17">
      <c r="P1146" t="str">
        <f>CONCATENATE(ROW(P1146)-2," - ",Components!B1146)</f>
        <v xml:space="preserve">1144 - </v>
      </c>
      <c r="Q1146" t="str">
        <f>CONCATENATE(Measures!B1146&amp;" - "&amp;Measures!D1146)</f>
        <v xml:space="preserve"> - </v>
      </c>
    </row>
    <row r="1147" spans="16:17">
      <c r="P1147" t="str">
        <f>CONCATENATE(ROW(P1147)-2," - ",Components!B1147)</f>
        <v xml:space="preserve">1145 - </v>
      </c>
      <c r="Q1147" t="str">
        <f>CONCATENATE(Measures!B1147&amp;" - "&amp;Measures!D1147)</f>
        <v xml:space="preserve"> - </v>
      </c>
    </row>
    <row r="1148" spans="16:17">
      <c r="P1148" t="str">
        <f>CONCATENATE(ROW(P1148)-2," - ",Components!B1148)</f>
        <v xml:space="preserve">1146 - </v>
      </c>
      <c r="Q1148" t="str">
        <f>CONCATENATE(Measures!B1148&amp;" - "&amp;Measures!D1148)</f>
        <v xml:space="preserve"> - </v>
      </c>
    </row>
    <row r="1149" spans="16:17">
      <c r="P1149" t="str">
        <f>CONCATENATE(ROW(P1149)-2," - ",Components!B1149)</f>
        <v xml:space="preserve">1147 - </v>
      </c>
      <c r="Q1149" t="str">
        <f>CONCATENATE(Measures!B1149&amp;" - "&amp;Measures!D1149)</f>
        <v xml:space="preserve"> - </v>
      </c>
    </row>
    <row r="1150" spans="16:17">
      <c r="P1150" t="str">
        <f>CONCATENATE(ROW(P1150)-2," - ",Components!B1150)</f>
        <v xml:space="preserve">1148 - </v>
      </c>
      <c r="Q1150" t="str">
        <f>CONCATENATE(Measures!B1150&amp;" - "&amp;Measures!D1150)</f>
        <v xml:space="preserve"> - </v>
      </c>
    </row>
    <row r="1151" spans="16:17">
      <c r="P1151" t="str">
        <f>CONCATENATE(ROW(P1151)-2," - ",Components!B1151)</f>
        <v xml:space="preserve">1149 - </v>
      </c>
      <c r="Q1151" t="str">
        <f>CONCATENATE(Measures!B1151&amp;" - "&amp;Measures!D1151)</f>
        <v xml:space="preserve"> - </v>
      </c>
    </row>
    <row r="1152" spans="16:17">
      <c r="P1152" t="str">
        <f>CONCATENATE(ROW(P1152)-2," - ",Components!B1152)</f>
        <v xml:space="preserve">1150 - </v>
      </c>
      <c r="Q1152" t="str">
        <f>CONCATENATE(Measures!B1152&amp;" - "&amp;Measures!D1152)</f>
        <v xml:space="preserve"> - </v>
      </c>
    </row>
    <row r="1153" spans="16:17">
      <c r="P1153" t="str">
        <f>CONCATENATE(ROW(P1153)-2," - ",Components!B1153)</f>
        <v xml:space="preserve">1151 - </v>
      </c>
      <c r="Q1153" t="str">
        <f>CONCATENATE(Measures!B1153&amp;" - "&amp;Measures!D1153)</f>
        <v xml:space="preserve"> - </v>
      </c>
    </row>
    <row r="1154" spans="16:17">
      <c r="P1154" t="str">
        <f>CONCATENATE(ROW(P1154)-2," - ",Components!B1154)</f>
        <v xml:space="preserve">1152 - </v>
      </c>
      <c r="Q1154" t="str">
        <f>CONCATENATE(Measures!B1154&amp;" - "&amp;Measures!D1154)</f>
        <v xml:space="preserve"> - </v>
      </c>
    </row>
    <row r="1155" spans="16:17">
      <c r="P1155" t="str">
        <f>CONCATENATE(ROW(P1155)-2," - ",Components!B1155)</f>
        <v xml:space="preserve">1153 - </v>
      </c>
      <c r="Q1155" t="str">
        <f>CONCATENATE(Measures!B1155&amp;" - "&amp;Measures!D1155)</f>
        <v xml:space="preserve"> - </v>
      </c>
    </row>
    <row r="1156" spans="16:17">
      <c r="P1156" t="str">
        <f>CONCATENATE(ROW(P1156)-2," - ",Components!B1156)</f>
        <v xml:space="preserve">1154 - </v>
      </c>
      <c r="Q1156" t="str">
        <f>CONCATENATE(Measures!B1156&amp;" - "&amp;Measures!D1156)</f>
        <v xml:space="preserve"> - </v>
      </c>
    </row>
    <row r="1157" spans="16:17">
      <c r="P1157" t="str">
        <f>CONCATENATE(ROW(P1157)-2," - ",Components!B1157)</f>
        <v xml:space="preserve">1155 - </v>
      </c>
      <c r="Q1157" t="str">
        <f>CONCATENATE(Measures!B1157&amp;" - "&amp;Measures!D1157)</f>
        <v xml:space="preserve"> - </v>
      </c>
    </row>
    <row r="1158" spans="16:17">
      <c r="P1158" t="str">
        <f>CONCATENATE(ROW(P1158)-2," - ",Components!B1158)</f>
        <v xml:space="preserve">1156 - </v>
      </c>
      <c r="Q1158" t="str">
        <f>CONCATENATE(Measures!B1158&amp;" - "&amp;Measures!D1158)</f>
        <v xml:space="preserve"> - </v>
      </c>
    </row>
    <row r="1159" spans="16:17">
      <c r="P1159" t="str">
        <f>CONCATENATE(ROW(P1159)-2," - ",Components!B1159)</f>
        <v xml:space="preserve">1157 - </v>
      </c>
      <c r="Q1159" t="str">
        <f>CONCATENATE(Measures!B1159&amp;" - "&amp;Measures!D1159)</f>
        <v xml:space="preserve"> - </v>
      </c>
    </row>
    <row r="1160" spans="16:17">
      <c r="P1160" t="str">
        <f>CONCATENATE(ROW(P1160)-2," - ",Components!B1160)</f>
        <v xml:space="preserve">1158 - </v>
      </c>
      <c r="Q1160" t="str">
        <f>CONCATENATE(Measures!B1160&amp;" - "&amp;Measures!D1160)</f>
        <v xml:space="preserve"> - </v>
      </c>
    </row>
    <row r="1161" spans="16:17">
      <c r="P1161" t="str">
        <f>CONCATENATE(ROW(P1161)-2," - ",Components!B1161)</f>
        <v xml:space="preserve">1159 - </v>
      </c>
      <c r="Q1161" t="str">
        <f>CONCATENATE(Measures!B1161&amp;" - "&amp;Measures!D1161)</f>
        <v xml:space="preserve"> - </v>
      </c>
    </row>
    <row r="1162" spans="16:17">
      <c r="P1162" t="str">
        <f>CONCATENATE(ROW(P1162)-2," - ",Components!B1162)</f>
        <v xml:space="preserve">1160 - </v>
      </c>
      <c r="Q1162" t="str">
        <f>CONCATENATE(Measures!B1162&amp;" - "&amp;Measures!D1162)</f>
        <v xml:space="preserve"> - </v>
      </c>
    </row>
    <row r="1163" spans="16:17">
      <c r="P1163" t="str">
        <f>CONCATENATE(ROW(P1163)-2," - ",Components!B1163)</f>
        <v xml:space="preserve">1161 - </v>
      </c>
      <c r="Q1163" t="str">
        <f>CONCATENATE(Measures!B1163&amp;" - "&amp;Measures!D1163)</f>
        <v xml:space="preserve"> - </v>
      </c>
    </row>
    <row r="1164" spans="16:17">
      <c r="P1164" t="str">
        <f>CONCATENATE(ROW(P1164)-2," - ",Components!B1164)</f>
        <v xml:space="preserve">1162 - </v>
      </c>
      <c r="Q1164" t="str">
        <f>CONCATENATE(Measures!B1164&amp;" - "&amp;Measures!D1164)</f>
        <v xml:space="preserve"> - </v>
      </c>
    </row>
    <row r="1165" spans="16:17">
      <c r="P1165" t="str">
        <f>CONCATENATE(ROW(P1165)-2," - ",Components!B1165)</f>
        <v xml:space="preserve">1163 - </v>
      </c>
      <c r="Q1165" t="str">
        <f>CONCATENATE(Measures!B1165&amp;" - "&amp;Measures!D1165)</f>
        <v xml:space="preserve"> - </v>
      </c>
    </row>
    <row r="1166" spans="16:17">
      <c r="P1166" t="str">
        <f>CONCATENATE(ROW(P1166)-2," - ",Components!B1166)</f>
        <v xml:space="preserve">1164 - </v>
      </c>
      <c r="Q1166" t="str">
        <f>CONCATENATE(Measures!B1166&amp;" - "&amp;Measures!D1166)</f>
        <v xml:space="preserve"> - </v>
      </c>
    </row>
    <row r="1167" spans="16:17">
      <c r="P1167" t="str">
        <f>CONCATENATE(ROW(P1167)-2," - ",Components!B1167)</f>
        <v xml:space="preserve">1165 - </v>
      </c>
      <c r="Q1167" t="str">
        <f>CONCATENATE(Measures!B1167&amp;" - "&amp;Measures!D1167)</f>
        <v xml:space="preserve"> - </v>
      </c>
    </row>
    <row r="1168" spans="16:17">
      <c r="P1168" t="str">
        <f>CONCATENATE(ROW(P1168)-2," - ",Components!B1168)</f>
        <v xml:space="preserve">1166 - </v>
      </c>
      <c r="Q1168" t="str">
        <f>CONCATENATE(Measures!B1168&amp;" - "&amp;Measures!D1168)</f>
        <v xml:space="preserve"> - </v>
      </c>
    </row>
    <row r="1169" spans="16:17">
      <c r="P1169" t="str">
        <f>CONCATENATE(ROW(P1169)-2," - ",Components!B1169)</f>
        <v xml:space="preserve">1167 - </v>
      </c>
      <c r="Q1169" t="str">
        <f>CONCATENATE(Measures!B1169&amp;" - "&amp;Measures!D1169)</f>
        <v xml:space="preserve"> - </v>
      </c>
    </row>
    <row r="1170" spans="16:17">
      <c r="P1170" t="str">
        <f>CONCATENATE(ROW(P1170)-2," - ",Components!B1170)</f>
        <v xml:space="preserve">1168 - </v>
      </c>
      <c r="Q1170" t="str">
        <f>CONCATENATE(Measures!B1170&amp;" - "&amp;Measures!D1170)</f>
        <v xml:space="preserve"> - </v>
      </c>
    </row>
    <row r="1171" spans="16:17">
      <c r="P1171" t="str">
        <f>CONCATENATE(ROW(P1171)-2," - ",Components!B1171)</f>
        <v xml:space="preserve">1169 - </v>
      </c>
      <c r="Q1171" t="str">
        <f>CONCATENATE(Measures!B1171&amp;" - "&amp;Measures!D1171)</f>
        <v xml:space="preserve"> - </v>
      </c>
    </row>
    <row r="1172" spans="16:17">
      <c r="P1172" t="str">
        <f>CONCATENATE(ROW(P1172)-2," - ",Components!B1172)</f>
        <v xml:space="preserve">1170 - </v>
      </c>
      <c r="Q1172" t="str">
        <f>CONCATENATE(Measures!B1172&amp;" - "&amp;Measures!D1172)</f>
        <v xml:space="preserve"> - </v>
      </c>
    </row>
    <row r="1173" spans="16:17">
      <c r="P1173" t="str">
        <f>CONCATENATE(ROW(P1173)-2," - ",Components!B1173)</f>
        <v xml:space="preserve">1171 - </v>
      </c>
      <c r="Q1173" t="str">
        <f>CONCATENATE(Measures!B1173&amp;" - "&amp;Measures!D1173)</f>
        <v xml:space="preserve"> - </v>
      </c>
    </row>
    <row r="1174" spans="16:17">
      <c r="P1174" t="str">
        <f>CONCATENATE(ROW(P1174)-2," - ",Components!B1174)</f>
        <v xml:space="preserve">1172 - </v>
      </c>
      <c r="Q1174" t="str">
        <f>CONCATENATE(Measures!B1174&amp;" - "&amp;Measures!D1174)</f>
        <v xml:space="preserve"> - </v>
      </c>
    </row>
    <row r="1175" spans="16:17">
      <c r="P1175" t="str">
        <f>CONCATENATE(ROW(P1175)-2," - ",Components!B1175)</f>
        <v xml:space="preserve">1173 - </v>
      </c>
      <c r="Q1175" t="str">
        <f>CONCATENATE(Measures!B1175&amp;" - "&amp;Measures!D1175)</f>
        <v xml:space="preserve"> - </v>
      </c>
    </row>
    <row r="1176" spans="16:17">
      <c r="P1176" t="str">
        <f>CONCATENATE(ROW(P1176)-2," - ",Components!B1176)</f>
        <v xml:space="preserve">1174 - </v>
      </c>
      <c r="Q1176" t="str">
        <f>CONCATENATE(Measures!B1176&amp;" - "&amp;Measures!D1176)</f>
        <v xml:space="preserve"> - </v>
      </c>
    </row>
    <row r="1177" spans="16:17">
      <c r="P1177" t="str">
        <f>CONCATENATE(ROW(P1177)-2," - ",Components!B1177)</f>
        <v xml:space="preserve">1175 - </v>
      </c>
      <c r="Q1177" t="str">
        <f>CONCATENATE(Measures!B1177&amp;" - "&amp;Measures!D1177)</f>
        <v xml:space="preserve"> - </v>
      </c>
    </row>
    <row r="1178" spans="16:17">
      <c r="P1178" t="str">
        <f>CONCATENATE(ROW(P1178)-2," - ",Components!B1178)</f>
        <v xml:space="preserve">1176 - </v>
      </c>
      <c r="Q1178" t="str">
        <f>CONCATENATE(Measures!B1178&amp;" - "&amp;Measures!D1178)</f>
        <v xml:space="preserve"> - </v>
      </c>
    </row>
    <row r="1179" spans="16:17">
      <c r="P1179" t="str">
        <f>CONCATENATE(ROW(P1179)-2," - ",Components!B1179)</f>
        <v xml:space="preserve">1177 - </v>
      </c>
      <c r="Q1179" t="str">
        <f>CONCATENATE(Measures!B1179&amp;" - "&amp;Measures!D1179)</f>
        <v xml:space="preserve"> - </v>
      </c>
    </row>
    <row r="1180" spans="16:17">
      <c r="P1180" t="str">
        <f>CONCATENATE(ROW(P1180)-2," - ",Components!B1180)</f>
        <v xml:space="preserve">1178 - </v>
      </c>
      <c r="Q1180" t="str">
        <f>CONCATENATE(Measures!B1180&amp;" - "&amp;Measures!D1180)</f>
        <v xml:space="preserve"> - </v>
      </c>
    </row>
    <row r="1181" spans="16:17">
      <c r="P1181" t="str">
        <f>CONCATENATE(ROW(P1181)-2," - ",Components!B1181)</f>
        <v xml:space="preserve">1179 - </v>
      </c>
      <c r="Q1181" t="str">
        <f>CONCATENATE(Measures!B1181&amp;" - "&amp;Measures!D1181)</f>
        <v xml:space="preserve"> - </v>
      </c>
    </row>
    <row r="1182" spans="16:17">
      <c r="P1182" t="str">
        <f>CONCATENATE(ROW(P1182)-2," - ",Components!B1182)</f>
        <v xml:space="preserve">1180 - </v>
      </c>
      <c r="Q1182" t="str">
        <f>CONCATENATE(Measures!B1182&amp;" - "&amp;Measures!D1182)</f>
        <v xml:space="preserve"> - </v>
      </c>
    </row>
    <row r="1183" spans="16:17">
      <c r="P1183" t="str">
        <f>CONCATENATE(ROW(P1183)-2," - ",Components!B1183)</f>
        <v xml:space="preserve">1181 - </v>
      </c>
      <c r="Q1183" t="str">
        <f>CONCATENATE(Measures!B1183&amp;" - "&amp;Measures!D1183)</f>
        <v xml:space="preserve"> - </v>
      </c>
    </row>
    <row r="1184" spans="16:17">
      <c r="P1184" t="str">
        <f>CONCATENATE(ROW(P1184)-2," - ",Components!B1184)</f>
        <v xml:space="preserve">1182 - </v>
      </c>
      <c r="Q1184" t="str">
        <f>CONCATENATE(Measures!B1184&amp;" - "&amp;Measures!D1184)</f>
        <v xml:space="preserve"> - </v>
      </c>
    </row>
    <row r="1185" spans="16:17">
      <c r="P1185" t="str">
        <f>CONCATENATE(ROW(P1185)-2," - ",Components!B1185)</f>
        <v xml:space="preserve">1183 - </v>
      </c>
      <c r="Q1185" t="str">
        <f>CONCATENATE(Measures!B1185&amp;" - "&amp;Measures!D1185)</f>
        <v xml:space="preserve"> - </v>
      </c>
    </row>
    <row r="1186" spans="16:17">
      <c r="P1186" t="str">
        <f>CONCATENATE(ROW(P1186)-2," - ",Components!B1186)</f>
        <v xml:space="preserve">1184 - </v>
      </c>
      <c r="Q1186" t="str">
        <f>CONCATENATE(Measures!B1186&amp;" - "&amp;Measures!D1186)</f>
        <v xml:space="preserve"> - </v>
      </c>
    </row>
    <row r="1187" spans="16:17">
      <c r="P1187" t="str">
        <f>CONCATENATE(ROW(P1187)-2," - ",Components!B1187)</f>
        <v xml:space="preserve">1185 - </v>
      </c>
      <c r="Q1187" t="str">
        <f>CONCATENATE(Measures!B1187&amp;" - "&amp;Measures!D1187)</f>
        <v xml:space="preserve"> - </v>
      </c>
    </row>
    <row r="1188" spans="16:17">
      <c r="P1188" t="str">
        <f>CONCATENATE(ROW(P1188)-2," - ",Components!B1188)</f>
        <v xml:space="preserve">1186 - </v>
      </c>
      <c r="Q1188" t="str">
        <f>CONCATENATE(Measures!B1188&amp;" - "&amp;Measures!D1188)</f>
        <v xml:space="preserve"> - </v>
      </c>
    </row>
    <row r="1189" spans="16:17">
      <c r="P1189" t="str">
        <f>CONCATENATE(ROW(P1189)-2," - ",Components!B1189)</f>
        <v xml:space="preserve">1187 - </v>
      </c>
      <c r="Q1189" t="str">
        <f>CONCATENATE(Measures!B1189&amp;" - "&amp;Measures!D1189)</f>
        <v xml:space="preserve"> - </v>
      </c>
    </row>
    <row r="1190" spans="16:17">
      <c r="P1190" t="str">
        <f>CONCATENATE(ROW(P1190)-2," - ",Components!B1190)</f>
        <v xml:space="preserve">1188 - </v>
      </c>
      <c r="Q1190" t="str">
        <f>CONCATENATE(Measures!B1190&amp;" - "&amp;Measures!D1190)</f>
        <v xml:space="preserve"> - </v>
      </c>
    </row>
    <row r="1191" spans="16:17">
      <c r="P1191" t="str">
        <f>CONCATENATE(ROW(P1191)-2," - ",Components!B1191)</f>
        <v xml:space="preserve">1189 - </v>
      </c>
      <c r="Q1191" t="str">
        <f>CONCATENATE(Measures!B1191&amp;" - "&amp;Measures!D1191)</f>
        <v xml:space="preserve"> - </v>
      </c>
    </row>
    <row r="1192" spans="16:17">
      <c r="P1192" t="str">
        <f>CONCATENATE(ROW(P1192)-2," - ",Components!B1192)</f>
        <v xml:space="preserve">1190 - </v>
      </c>
      <c r="Q1192" t="str">
        <f>CONCATENATE(Measures!B1192&amp;" - "&amp;Measures!D1192)</f>
        <v xml:space="preserve"> - </v>
      </c>
    </row>
    <row r="1193" spans="16:17">
      <c r="P1193" t="str">
        <f>CONCATENATE(ROW(P1193)-2," - ",Components!B1193)</f>
        <v xml:space="preserve">1191 - </v>
      </c>
      <c r="Q1193" t="str">
        <f>CONCATENATE(Measures!B1193&amp;" - "&amp;Measures!D1193)</f>
        <v xml:space="preserve"> - </v>
      </c>
    </row>
    <row r="1194" spans="16:17">
      <c r="P1194" t="str">
        <f>CONCATENATE(ROW(P1194)-2," - ",Components!B1194)</f>
        <v xml:space="preserve">1192 - </v>
      </c>
      <c r="Q1194" t="str">
        <f>CONCATENATE(Measures!B1194&amp;" - "&amp;Measures!D1194)</f>
        <v xml:space="preserve"> - </v>
      </c>
    </row>
    <row r="1195" spans="16:17">
      <c r="P1195" t="str">
        <f>CONCATENATE(ROW(P1195)-2," - ",Components!B1195)</f>
        <v xml:space="preserve">1193 - </v>
      </c>
      <c r="Q1195" t="str">
        <f>CONCATENATE(Measures!B1195&amp;" - "&amp;Measures!D1195)</f>
        <v xml:space="preserve"> - </v>
      </c>
    </row>
    <row r="1196" spans="16:17">
      <c r="P1196" t="str">
        <f>CONCATENATE(ROW(P1196)-2," - ",Components!B1196)</f>
        <v xml:space="preserve">1194 - </v>
      </c>
      <c r="Q1196" t="str">
        <f>CONCATENATE(Measures!B1196&amp;" - "&amp;Measures!D1196)</f>
        <v xml:space="preserve"> - </v>
      </c>
    </row>
    <row r="1197" spans="16:17">
      <c r="P1197" t="str">
        <f>CONCATENATE(ROW(P1197)-2," - ",Components!B1197)</f>
        <v xml:space="preserve">1195 - </v>
      </c>
      <c r="Q1197" t="str">
        <f>CONCATENATE(Measures!B1197&amp;" - "&amp;Measures!D1197)</f>
        <v xml:space="preserve"> - </v>
      </c>
    </row>
    <row r="1198" spans="16:17">
      <c r="P1198" t="str">
        <f>CONCATENATE(ROW(P1198)-2," - ",Components!B1198)</f>
        <v xml:space="preserve">1196 - </v>
      </c>
      <c r="Q1198" t="str">
        <f>CONCATENATE(Measures!B1198&amp;" - "&amp;Measures!D1198)</f>
        <v xml:space="preserve"> - </v>
      </c>
    </row>
    <row r="1199" spans="16:17">
      <c r="P1199" t="str">
        <f>CONCATENATE(ROW(P1199)-2," - ",Components!B1199)</f>
        <v xml:space="preserve">1197 - </v>
      </c>
      <c r="Q1199" t="str">
        <f>CONCATENATE(Measures!B1199&amp;" - "&amp;Measures!D1199)</f>
        <v xml:space="preserve"> - </v>
      </c>
    </row>
    <row r="1200" spans="16:17">
      <c r="P1200" t="str">
        <f>CONCATENATE(ROW(P1200)-2," - ",Components!B1200)</f>
        <v xml:space="preserve">1198 - </v>
      </c>
      <c r="Q1200" t="str">
        <f>CONCATENATE(Measures!B1200&amp;" - "&amp;Measures!D1200)</f>
        <v xml:space="preserve"> - </v>
      </c>
    </row>
    <row r="1201" spans="16:17">
      <c r="P1201" t="str">
        <f>CONCATENATE(ROW(P1201)-2," - ",Components!B1201)</f>
        <v xml:space="preserve">1199 - </v>
      </c>
      <c r="Q1201" t="str">
        <f>CONCATENATE(Measures!B1201&amp;" - "&amp;Measures!D1201)</f>
        <v xml:space="preserve"> - </v>
      </c>
    </row>
    <row r="1202" spans="16:17">
      <c r="P1202" t="str">
        <f>CONCATENATE(ROW(P1202)-2," - ",Components!B1202)</f>
        <v xml:space="preserve">1200 - </v>
      </c>
      <c r="Q1202" t="str">
        <f>CONCATENATE(Measures!B1202&amp;" - "&amp;Measures!D1202)</f>
        <v xml:space="preserve"> - </v>
      </c>
    </row>
    <row r="1203" spans="16:17">
      <c r="P1203" t="str">
        <f>CONCATENATE(ROW(P1203)-2," - ",Components!B1203)</f>
        <v xml:space="preserve">1201 - </v>
      </c>
      <c r="Q1203" t="str">
        <f>CONCATENATE(Measures!B1203&amp;" - "&amp;Measures!D1203)</f>
        <v xml:space="preserve"> - </v>
      </c>
    </row>
    <row r="1204" spans="16:17">
      <c r="P1204" t="str">
        <f>CONCATENATE(ROW(P1204)-2," - ",Components!B1204)</f>
        <v xml:space="preserve">1202 - </v>
      </c>
      <c r="Q1204" t="str">
        <f>CONCATENATE(Measures!B1204&amp;" - "&amp;Measures!D1204)</f>
        <v xml:space="preserve"> - </v>
      </c>
    </row>
    <row r="1205" spans="16:17">
      <c r="P1205" t="str">
        <f>CONCATENATE(ROW(P1205)-2," - ",Components!B1205)</f>
        <v xml:space="preserve">1203 - </v>
      </c>
      <c r="Q1205" t="str">
        <f>CONCATENATE(Measures!B1205&amp;" - "&amp;Measures!D1205)</f>
        <v xml:space="preserve"> - </v>
      </c>
    </row>
    <row r="1206" spans="16:17">
      <c r="P1206" t="str">
        <f>CONCATENATE(ROW(P1206)-2," - ",Components!B1206)</f>
        <v xml:space="preserve">1204 - </v>
      </c>
      <c r="Q1206" t="str">
        <f>CONCATENATE(Measures!B1206&amp;" - "&amp;Measures!D1206)</f>
        <v xml:space="preserve"> - </v>
      </c>
    </row>
    <row r="1207" spans="16:17">
      <c r="P1207" t="str">
        <f>CONCATENATE(ROW(P1207)-2," - ",Components!B1207)</f>
        <v xml:space="preserve">1205 - </v>
      </c>
      <c r="Q1207" t="str">
        <f>CONCATENATE(Measures!B1207&amp;" - "&amp;Measures!D1207)</f>
        <v xml:space="preserve"> - </v>
      </c>
    </row>
    <row r="1208" spans="16:17">
      <c r="P1208" t="str">
        <f>CONCATENATE(ROW(P1208)-2," - ",Components!B1208)</f>
        <v xml:space="preserve">1206 - </v>
      </c>
      <c r="Q1208" t="str">
        <f>CONCATENATE(Measures!B1208&amp;" - "&amp;Measures!D1208)</f>
        <v xml:space="preserve"> - </v>
      </c>
    </row>
    <row r="1209" spans="16:17">
      <c r="P1209" t="str">
        <f>CONCATENATE(ROW(P1209)-2," - ",Components!B1209)</f>
        <v xml:space="preserve">1207 - </v>
      </c>
      <c r="Q1209" t="str">
        <f>CONCATENATE(Measures!B1209&amp;" - "&amp;Measures!D1209)</f>
        <v xml:space="preserve"> - </v>
      </c>
    </row>
    <row r="1210" spans="16:17">
      <c r="P1210" t="str">
        <f>CONCATENATE(ROW(P1210)-2," - ",Components!B1210)</f>
        <v xml:space="preserve">1208 - </v>
      </c>
      <c r="Q1210" t="str">
        <f>CONCATENATE(Measures!B1210&amp;" - "&amp;Measures!D1210)</f>
        <v xml:space="preserve"> - </v>
      </c>
    </row>
    <row r="1211" spans="16:17">
      <c r="P1211" t="str">
        <f>CONCATENATE(ROW(P1211)-2," - ",Components!B1211)</f>
        <v xml:space="preserve">1209 - </v>
      </c>
      <c r="Q1211" t="str">
        <f>CONCATENATE(Measures!B1211&amp;" - "&amp;Measures!D1211)</f>
        <v xml:space="preserve"> - </v>
      </c>
    </row>
    <row r="1212" spans="16:17">
      <c r="P1212" t="str">
        <f>CONCATENATE(ROW(P1212)-2," - ",Components!B1212)</f>
        <v xml:space="preserve">1210 - </v>
      </c>
      <c r="Q1212" t="str">
        <f>CONCATENATE(Measures!B1212&amp;" - "&amp;Measures!D1212)</f>
        <v xml:space="preserve"> - </v>
      </c>
    </row>
    <row r="1213" spans="16:17">
      <c r="P1213" t="str">
        <f>CONCATENATE(ROW(P1213)-2," - ",Components!B1213)</f>
        <v xml:space="preserve">1211 - </v>
      </c>
      <c r="Q1213" t="str">
        <f>CONCATENATE(Measures!B1213&amp;" - "&amp;Measures!D1213)</f>
        <v xml:space="preserve"> - </v>
      </c>
    </row>
    <row r="1214" spans="16:17">
      <c r="P1214" t="str">
        <f>CONCATENATE(ROW(P1214)-2," - ",Components!B1214)</f>
        <v xml:space="preserve">1212 - </v>
      </c>
      <c r="Q1214" t="str">
        <f>CONCATENATE(Measures!B1214&amp;" - "&amp;Measures!D1214)</f>
        <v xml:space="preserve"> - </v>
      </c>
    </row>
    <row r="1215" spans="16:17">
      <c r="P1215" t="str">
        <f>CONCATENATE(ROW(P1215)-2," - ",Components!B1215)</f>
        <v xml:space="preserve">1213 - </v>
      </c>
      <c r="Q1215" t="str">
        <f>CONCATENATE(Measures!B1215&amp;" - "&amp;Measures!D1215)</f>
        <v xml:space="preserve"> - </v>
      </c>
    </row>
    <row r="1216" spans="16:17">
      <c r="P1216" t="str">
        <f>CONCATENATE(ROW(P1216)-2," - ",Components!B1216)</f>
        <v xml:space="preserve">1214 - </v>
      </c>
      <c r="Q1216" t="str">
        <f>CONCATENATE(Measures!B1216&amp;" - "&amp;Measures!D1216)</f>
        <v xml:space="preserve"> - </v>
      </c>
    </row>
    <row r="1217" spans="16:17">
      <c r="P1217" t="str">
        <f>CONCATENATE(ROW(P1217)-2," - ",Components!B1217)</f>
        <v xml:space="preserve">1215 - </v>
      </c>
      <c r="Q1217" t="str">
        <f>CONCATENATE(Measures!B1217&amp;" - "&amp;Measures!D1217)</f>
        <v xml:space="preserve"> - </v>
      </c>
    </row>
    <row r="1218" spans="16:17">
      <c r="P1218" t="str">
        <f>CONCATENATE(ROW(P1218)-2," - ",Components!B1218)</f>
        <v xml:space="preserve">1216 - </v>
      </c>
      <c r="Q1218" t="str">
        <f>CONCATENATE(Measures!B1218&amp;" - "&amp;Measures!D1218)</f>
        <v xml:space="preserve"> - </v>
      </c>
    </row>
    <row r="1219" spans="16:17">
      <c r="P1219" t="str">
        <f>CONCATENATE(ROW(P1219)-2," - ",Components!B1219)</f>
        <v xml:space="preserve">1217 - </v>
      </c>
      <c r="Q1219" t="str">
        <f>CONCATENATE(Measures!B1219&amp;" - "&amp;Measures!D1219)</f>
        <v xml:space="preserve"> - </v>
      </c>
    </row>
    <row r="1220" spans="16:17">
      <c r="P1220" t="str">
        <f>CONCATENATE(ROW(P1220)-2," - ",Components!B1220)</f>
        <v xml:space="preserve">1218 - </v>
      </c>
      <c r="Q1220" t="str">
        <f>CONCATENATE(Measures!B1220&amp;" - "&amp;Measures!D1220)</f>
        <v xml:space="preserve"> - </v>
      </c>
    </row>
    <row r="1221" spans="16:17">
      <c r="P1221" t="str">
        <f>CONCATENATE(ROW(P1221)-2," - ",Components!B1221)</f>
        <v xml:space="preserve">1219 - </v>
      </c>
      <c r="Q1221" t="str">
        <f>CONCATENATE(Measures!B1221&amp;" - "&amp;Measures!D1221)</f>
        <v xml:space="preserve"> - </v>
      </c>
    </row>
    <row r="1222" spans="16:17">
      <c r="P1222" t="str">
        <f>CONCATENATE(ROW(P1222)-2," - ",Components!B1222)</f>
        <v xml:space="preserve">1220 - </v>
      </c>
      <c r="Q1222" t="str">
        <f>CONCATENATE(Measures!B1222&amp;" - "&amp;Measures!D1222)</f>
        <v xml:space="preserve"> - </v>
      </c>
    </row>
    <row r="1223" spans="16:17">
      <c r="P1223" t="str">
        <f>CONCATENATE(ROW(P1223)-2," - ",Components!B1223)</f>
        <v xml:space="preserve">1221 - </v>
      </c>
      <c r="Q1223" t="str">
        <f>CONCATENATE(Measures!B1223&amp;" - "&amp;Measures!D1223)</f>
        <v xml:space="preserve"> - </v>
      </c>
    </row>
    <row r="1224" spans="16:17">
      <c r="P1224" t="str">
        <f>CONCATENATE(ROW(P1224)-2," - ",Components!B1224)</f>
        <v xml:space="preserve">1222 - </v>
      </c>
      <c r="Q1224" t="str">
        <f>CONCATENATE(Measures!B1224&amp;" - "&amp;Measures!D1224)</f>
        <v xml:space="preserve"> - </v>
      </c>
    </row>
    <row r="1225" spans="16:17">
      <c r="P1225" t="str">
        <f>CONCATENATE(ROW(P1225)-2," - ",Components!B1225)</f>
        <v xml:space="preserve">1223 - </v>
      </c>
      <c r="Q1225" t="str">
        <f>CONCATENATE(Measures!B1225&amp;" - "&amp;Measures!D1225)</f>
        <v xml:space="preserve"> - </v>
      </c>
    </row>
    <row r="1226" spans="16:17">
      <c r="P1226" t="str">
        <f>CONCATENATE(ROW(P1226)-2," - ",Components!B1226)</f>
        <v xml:space="preserve">1224 - </v>
      </c>
      <c r="Q1226" t="str">
        <f>CONCATENATE(Measures!B1226&amp;" - "&amp;Measures!D1226)</f>
        <v xml:space="preserve"> - </v>
      </c>
    </row>
    <row r="1227" spans="16:17">
      <c r="P1227" t="str">
        <f>CONCATENATE(ROW(P1227)-2," - ",Components!B1227)</f>
        <v xml:space="preserve">1225 - </v>
      </c>
      <c r="Q1227" t="str">
        <f>CONCATENATE(Measures!B1227&amp;" - "&amp;Measures!D1227)</f>
        <v xml:space="preserve"> - </v>
      </c>
    </row>
    <row r="1228" spans="16:17">
      <c r="P1228" t="str">
        <f>CONCATENATE(ROW(P1228)-2," - ",Components!B1228)</f>
        <v xml:space="preserve">1226 - </v>
      </c>
      <c r="Q1228" t="str">
        <f>CONCATENATE(Measures!B1228&amp;" - "&amp;Measures!D1228)</f>
        <v xml:space="preserve"> - </v>
      </c>
    </row>
    <row r="1229" spans="16:17">
      <c r="P1229" t="str">
        <f>CONCATENATE(ROW(P1229)-2," - ",Components!B1229)</f>
        <v xml:space="preserve">1227 - </v>
      </c>
      <c r="Q1229" t="str">
        <f>CONCATENATE(Measures!B1229&amp;" - "&amp;Measures!D1229)</f>
        <v xml:space="preserve"> - </v>
      </c>
    </row>
    <row r="1230" spans="16:17">
      <c r="P1230" t="str">
        <f>CONCATENATE(ROW(P1230)-2," - ",Components!B1230)</f>
        <v xml:space="preserve">1228 - </v>
      </c>
      <c r="Q1230" t="str">
        <f>CONCATENATE(Measures!B1230&amp;" - "&amp;Measures!D1230)</f>
        <v xml:space="preserve"> - </v>
      </c>
    </row>
    <row r="1231" spans="16:17">
      <c r="P1231" t="str">
        <f>CONCATENATE(ROW(P1231)-2," - ",Components!B1231)</f>
        <v xml:space="preserve">1229 - </v>
      </c>
      <c r="Q1231" t="str">
        <f>CONCATENATE(Measures!B1231&amp;" - "&amp;Measures!D1231)</f>
        <v xml:space="preserve"> - </v>
      </c>
    </row>
    <row r="1232" spans="16:17">
      <c r="P1232" t="str">
        <f>CONCATENATE(ROW(P1232)-2," - ",Components!B1232)</f>
        <v xml:space="preserve">1230 - </v>
      </c>
      <c r="Q1232" t="str">
        <f>CONCATENATE(Measures!B1232&amp;" - "&amp;Measures!D1232)</f>
        <v xml:space="preserve"> - </v>
      </c>
    </row>
    <row r="1233" spans="16:17">
      <c r="P1233" t="str">
        <f>CONCATENATE(ROW(P1233)-2," - ",Components!B1233)</f>
        <v xml:space="preserve">1231 - </v>
      </c>
      <c r="Q1233" t="str">
        <f>CONCATENATE(Measures!B1233&amp;" - "&amp;Measures!D1233)</f>
        <v xml:space="preserve"> - </v>
      </c>
    </row>
    <row r="1234" spans="16:17">
      <c r="P1234" t="str">
        <f>CONCATENATE(ROW(P1234)-2," - ",Components!B1234)</f>
        <v xml:space="preserve">1232 - </v>
      </c>
      <c r="Q1234" t="str">
        <f>CONCATENATE(Measures!B1234&amp;" - "&amp;Measures!D1234)</f>
        <v xml:space="preserve"> - </v>
      </c>
    </row>
    <row r="1235" spans="16:17">
      <c r="P1235" t="str">
        <f>CONCATENATE(ROW(P1235)-2," - ",Components!B1235)</f>
        <v xml:space="preserve">1233 - </v>
      </c>
      <c r="Q1235" t="str">
        <f>CONCATENATE(Measures!B1235&amp;" - "&amp;Measures!D1235)</f>
        <v xml:space="preserve"> - </v>
      </c>
    </row>
    <row r="1236" spans="16:17">
      <c r="P1236" t="str">
        <f>CONCATENATE(ROW(P1236)-2," - ",Components!B1236)</f>
        <v xml:space="preserve">1234 - </v>
      </c>
      <c r="Q1236" t="str">
        <f>CONCATENATE(Measures!B1236&amp;" - "&amp;Measures!D1236)</f>
        <v xml:space="preserve"> - </v>
      </c>
    </row>
    <row r="1237" spans="16:17">
      <c r="P1237" t="str">
        <f>CONCATENATE(ROW(P1237)-2," - ",Components!B1237)</f>
        <v xml:space="preserve">1235 - </v>
      </c>
      <c r="Q1237" t="str">
        <f>CONCATENATE(Measures!B1237&amp;" - "&amp;Measures!D1237)</f>
        <v xml:space="preserve"> - </v>
      </c>
    </row>
    <row r="1238" spans="16:17">
      <c r="P1238" t="str">
        <f>CONCATENATE(ROW(P1238)-2," - ",Components!B1238)</f>
        <v xml:space="preserve">1236 - </v>
      </c>
      <c r="Q1238" t="str">
        <f>CONCATENATE(Measures!B1238&amp;" - "&amp;Measures!D1238)</f>
        <v xml:space="preserve"> - </v>
      </c>
    </row>
    <row r="1239" spans="16:17">
      <c r="P1239" t="str">
        <f>CONCATENATE(ROW(P1239)-2," - ",Components!B1239)</f>
        <v xml:space="preserve">1237 - </v>
      </c>
      <c r="Q1239" t="str">
        <f>CONCATENATE(Measures!B1239&amp;" - "&amp;Measures!D1239)</f>
        <v xml:space="preserve"> - </v>
      </c>
    </row>
    <row r="1240" spans="16:17">
      <c r="P1240" t="str">
        <f>CONCATENATE(ROW(P1240)-2," - ",Components!B1240)</f>
        <v xml:space="preserve">1238 - </v>
      </c>
      <c r="Q1240" t="str">
        <f>CONCATENATE(Measures!B1240&amp;" - "&amp;Measures!D1240)</f>
        <v xml:space="preserve"> - </v>
      </c>
    </row>
    <row r="1241" spans="16:17">
      <c r="P1241" t="str">
        <f>CONCATENATE(ROW(P1241)-2," - ",Components!B1241)</f>
        <v xml:space="preserve">1239 - </v>
      </c>
      <c r="Q1241" t="str">
        <f>CONCATENATE(Measures!B1241&amp;" - "&amp;Measures!D1241)</f>
        <v xml:space="preserve"> - </v>
      </c>
    </row>
    <row r="1242" spans="16:17">
      <c r="P1242" t="str">
        <f>CONCATENATE(ROW(P1242)-2," - ",Components!B1242)</f>
        <v xml:space="preserve">1240 - </v>
      </c>
      <c r="Q1242" t="str">
        <f>CONCATENATE(Measures!B1242&amp;" - "&amp;Measures!D1242)</f>
        <v xml:space="preserve"> - </v>
      </c>
    </row>
    <row r="1243" spans="16:17">
      <c r="P1243" t="str">
        <f>CONCATENATE(ROW(P1243)-2," - ",Components!B1243)</f>
        <v xml:space="preserve">1241 - </v>
      </c>
      <c r="Q1243" t="str">
        <f>CONCATENATE(Measures!B1243&amp;" - "&amp;Measures!D1243)</f>
        <v xml:space="preserve"> - </v>
      </c>
    </row>
    <row r="1244" spans="16:17">
      <c r="P1244" t="str">
        <f>CONCATENATE(ROW(P1244)-2," - ",Components!B1244)</f>
        <v xml:space="preserve">1242 - </v>
      </c>
      <c r="Q1244" t="str">
        <f>CONCATENATE(Measures!B1244&amp;" - "&amp;Measures!D1244)</f>
        <v xml:space="preserve"> - </v>
      </c>
    </row>
    <row r="1245" spans="16:17">
      <c r="P1245" t="str">
        <f>CONCATENATE(ROW(P1245)-2," - ",Components!B1245)</f>
        <v xml:space="preserve">1243 - </v>
      </c>
      <c r="Q1245" t="str">
        <f>CONCATENATE(Measures!B1245&amp;" - "&amp;Measures!D1245)</f>
        <v xml:space="preserve"> - </v>
      </c>
    </row>
    <row r="1246" spans="16:17">
      <c r="P1246" t="str">
        <f>CONCATENATE(ROW(P1246)-2," - ",Components!B1246)</f>
        <v xml:space="preserve">1244 - </v>
      </c>
      <c r="Q1246" t="str">
        <f>CONCATENATE(Measures!B1246&amp;" - "&amp;Measures!D1246)</f>
        <v xml:space="preserve"> - </v>
      </c>
    </row>
    <row r="1247" spans="16:17">
      <c r="P1247" t="str">
        <f>CONCATENATE(ROW(P1247)-2," - ",Components!B1247)</f>
        <v xml:space="preserve">1245 - </v>
      </c>
      <c r="Q1247" t="str">
        <f>CONCATENATE(Measures!B1247&amp;" - "&amp;Measures!D1247)</f>
        <v xml:space="preserve"> - </v>
      </c>
    </row>
    <row r="1248" spans="16:17">
      <c r="P1248" t="str">
        <f>CONCATENATE(ROW(P1248)-2," - ",Components!B1248)</f>
        <v xml:space="preserve">1246 - </v>
      </c>
      <c r="Q1248" t="str">
        <f>CONCATENATE(Measures!B1248&amp;" - "&amp;Measures!D1248)</f>
        <v xml:space="preserve"> - </v>
      </c>
    </row>
    <row r="1249" spans="16:17">
      <c r="P1249" t="str">
        <f>CONCATENATE(ROW(P1249)-2," - ",Components!B1249)</f>
        <v xml:space="preserve">1247 - </v>
      </c>
      <c r="Q1249" t="str">
        <f>CONCATENATE(Measures!B1249&amp;" - "&amp;Measures!D1249)</f>
        <v xml:space="preserve"> - </v>
      </c>
    </row>
    <row r="1250" spans="16:17">
      <c r="P1250" t="str">
        <f>CONCATENATE(ROW(P1250)-2," - ",Components!B1250)</f>
        <v xml:space="preserve">1248 - </v>
      </c>
      <c r="Q1250" t="str">
        <f>CONCATENATE(Measures!B1250&amp;" - "&amp;Measures!D1250)</f>
        <v xml:space="preserve"> - </v>
      </c>
    </row>
    <row r="1251" spans="16:17">
      <c r="P1251" t="str">
        <f>CONCATENATE(ROW(P1251)-2," - ",Components!B1251)</f>
        <v xml:space="preserve">1249 - </v>
      </c>
      <c r="Q1251" t="str">
        <f>CONCATENATE(Measures!B1251&amp;" - "&amp;Measures!D1251)</f>
        <v xml:space="preserve"> - </v>
      </c>
    </row>
    <row r="1252" spans="16:17">
      <c r="P1252" t="str">
        <f>CONCATENATE(ROW(P1252)-2," - ",Components!B1252)</f>
        <v xml:space="preserve">1250 - </v>
      </c>
      <c r="Q1252" t="str">
        <f>CONCATENATE(Measures!B1252&amp;" - "&amp;Measures!D1252)</f>
        <v xml:space="preserve"> - </v>
      </c>
    </row>
    <row r="1253" spans="16:17">
      <c r="P1253" t="str">
        <f>CONCATENATE(ROW(P1253)-2," - ",Components!B1253)</f>
        <v xml:space="preserve">1251 - </v>
      </c>
      <c r="Q1253" t="str">
        <f>CONCATENATE(Measures!B1253&amp;" - "&amp;Measures!D1253)</f>
        <v xml:space="preserve"> - </v>
      </c>
    </row>
    <row r="1254" spans="16:17">
      <c r="P1254" t="str">
        <f>CONCATENATE(ROW(P1254)-2," - ",Components!B1254)</f>
        <v xml:space="preserve">1252 - </v>
      </c>
      <c r="Q1254" t="str">
        <f>CONCATENATE(Measures!B1254&amp;" - "&amp;Measures!D1254)</f>
        <v xml:space="preserve"> - </v>
      </c>
    </row>
    <row r="1255" spans="16:17">
      <c r="P1255" t="str">
        <f>CONCATENATE(ROW(P1255)-2," - ",Components!B1255)</f>
        <v xml:space="preserve">1253 - </v>
      </c>
      <c r="Q1255" t="str">
        <f>CONCATENATE(Measures!B1255&amp;" - "&amp;Measures!D1255)</f>
        <v xml:space="preserve"> - </v>
      </c>
    </row>
    <row r="1256" spans="16:17">
      <c r="P1256" t="str">
        <f>CONCATENATE(ROW(P1256)-2," - ",Components!B1256)</f>
        <v xml:space="preserve">1254 - </v>
      </c>
      <c r="Q1256" t="str">
        <f>CONCATENATE(Measures!B1256&amp;" - "&amp;Measures!D1256)</f>
        <v xml:space="preserve"> - </v>
      </c>
    </row>
    <row r="1257" spans="16:17">
      <c r="P1257" t="str">
        <f>CONCATENATE(ROW(P1257)-2," - ",Components!B1257)</f>
        <v xml:space="preserve">1255 - </v>
      </c>
      <c r="Q1257" t="str">
        <f>CONCATENATE(Measures!B1257&amp;" - "&amp;Measures!D1257)</f>
        <v xml:space="preserve"> - </v>
      </c>
    </row>
    <row r="1258" spans="16:17">
      <c r="P1258" t="str">
        <f>CONCATENATE(ROW(P1258)-2," - ",Components!B1258)</f>
        <v xml:space="preserve">1256 - </v>
      </c>
      <c r="Q1258" t="str">
        <f>CONCATENATE(Measures!B1258&amp;" - "&amp;Measures!D1258)</f>
        <v xml:space="preserve"> - </v>
      </c>
    </row>
    <row r="1259" spans="16:17">
      <c r="P1259" t="str">
        <f>CONCATENATE(ROW(P1259)-2," - ",Components!B1259)</f>
        <v xml:space="preserve">1257 - </v>
      </c>
      <c r="Q1259" t="str">
        <f>CONCATENATE(Measures!B1259&amp;" - "&amp;Measures!D1259)</f>
        <v xml:space="preserve"> - </v>
      </c>
    </row>
    <row r="1260" spans="16:17">
      <c r="P1260" t="str">
        <f>CONCATENATE(ROW(P1260)-2," - ",Components!B1260)</f>
        <v xml:space="preserve">1258 - </v>
      </c>
      <c r="Q1260" t="str">
        <f>CONCATENATE(Measures!B1260&amp;" - "&amp;Measures!D1260)</f>
        <v xml:space="preserve"> - </v>
      </c>
    </row>
    <row r="1261" spans="16:17">
      <c r="P1261" t="str">
        <f>CONCATENATE(ROW(P1261)-2," - ",Components!B1261)</f>
        <v xml:space="preserve">1259 - </v>
      </c>
      <c r="Q1261" t="str">
        <f>CONCATENATE(Measures!B1261&amp;" - "&amp;Measures!D1261)</f>
        <v xml:space="preserve"> - </v>
      </c>
    </row>
    <row r="1262" spans="16:17">
      <c r="P1262" t="str">
        <f>CONCATENATE(ROW(P1262)-2," - ",Components!B1262)</f>
        <v xml:space="preserve">1260 - </v>
      </c>
      <c r="Q1262" t="str">
        <f>CONCATENATE(Measures!B1262&amp;" - "&amp;Measures!D1262)</f>
        <v xml:space="preserve"> - </v>
      </c>
    </row>
    <row r="1263" spans="16:17">
      <c r="P1263" t="str">
        <f>CONCATENATE(ROW(P1263)-2," - ",Components!B1263)</f>
        <v xml:space="preserve">1261 - </v>
      </c>
      <c r="Q1263" t="str">
        <f>CONCATENATE(Measures!B1263&amp;" - "&amp;Measures!D1263)</f>
        <v xml:space="preserve"> - </v>
      </c>
    </row>
    <row r="1264" spans="16:17">
      <c r="P1264" t="str">
        <f>CONCATENATE(ROW(P1264)-2," - ",Components!B1264)</f>
        <v xml:space="preserve">1262 - </v>
      </c>
      <c r="Q1264" t="str">
        <f>CONCATENATE(Measures!B1264&amp;" - "&amp;Measures!D1264)</f>
        <v xml:space="preserve"> - </v>
      </c>
    </row>
    <row r="1265" spans="16:17">
      <c r="P1265" t="str">
        <f>CONCATENATE(ROW(P1265)-2," - ",Components!B1265)</f>
        <v xml:space="preserve">1263 - </v>
      </c>
      <c r="Q1265" t="str">
        <f>CONCATENATE(Measures!B1265&amp;" - "&amp;Measures!D1265)</f>
        <v xml:space="preserve"> - </v>
      </c>
    </row>
    <row r="1266" spans="16:17">
      <c r="P1266" t="str">
        <f>CONCATENATE(ROW(P1266)-2," - ",Components!B1266)</f>
        <v xml:space="preserve">1264 - </v>
      </c>
      <c r="Q1266" t="str">
        <f>CONCATENATE(Measures!B1266&amp;" - "&amp;Measures!D1266)</f>
        <v xml:space="preserve"> - </v>
      </c>
    </row>
    <row r="1267" spans="16:17">
      <c r="P1267" t="str">
        <f>CONCATENATE(ROW(P1267)-2," - ",Components!B1267)</f>
        <v xml:space="preserve">1265 - </v>
      </c>
      <c r="Q1267" t="str">
        <f>CONCATENATE(Measures!B1267&amp;" - "&amp;Measures!D1267)</f>
        <v xml:space="preserve"> - </v>
      </c>
    </row>
    <row r="1268" spans="16:17">
      <c r="P1268" t="str">
        <f>CONCATENATE(ROW(P1268)-2," - ",Components!B1268)</f>
        <v xml:space="preserve">1266 - </v>
      </c>
      <c r="Q1268" t="str">
        <f>CONCATENATE(Measures!B1268&amp;" - "&amp;Measures!D1268)</f>
        <v xml:space="preserve"> - </v>
      </c>
    </row>
    <row r="1269" spans="16:17">
      <c r="P1269" t="str">
        <f>CONCATENATE(ROW(P1269)-2," - ",Components!B1269)</f>
        <v xml:space="preserve">1267 - </v>
      </c>
      <c r="Q1269" t="str">
        <f>CONCATENATE(Measures!B1269&amp;" - "&amp;Measures!D1269)</f>
        <v xml:space="preserve"> - </v>
      </c>
    </row>
    <row r="1270" spans="16:17">
      <c r="P1270" t="str">
        <f>CONCATENATE(ROW(P1270)-2," - ",Components!B1270)</f>
        <v xml:space="preserve">1268 - </v>
      </c>
      <c r="Q1270" t="str">
        <f>CONCATENATE(Measures!B1270&amp;" - "&amp;Measures!D1270)</f>
        <v xml:space="preserve"> - </v>
      </c>
    </row>
    <row r="1271" spans="16:17">
      <c r="P1271" t="str">
        <f>CONCATENATE(ROW(P1271)-2," - ",Components!B1271)</f>
        <v xml:space="preserve">1269 - </v>
      </c>
      <c r="Q1271" t="str">
        <f>CONCATENATE(Measures!B1271&amp;" - "&amp;Measures!D1271)</f>
        <v xml:space="preserve"> - </v>
      </c>
    </row>
    <row r="1272" spans="16:17">
      <c r="P1272" t="str">
        <f>CONCATENATE(ROW(P1272)-2," - ",Components!B1272)</f>
        <v xml:space="preserve">1270 - </v>
      </c>
      <c r="Q1272" t="str">
        <f>CONCATENATE(Measures!B1272&amp;" - "&amp;Measures!D1272)</f>
        <v xml:space="preserve"> - </v>
      </c>
    </row>
    <row r="1273" spans="16:17">
      <c r="P1273" t="str">
        <f>CONCATENATE(ROW(P1273)-2," - ",Components!B1273)</f>
        <v xml:space="preserve">1271 - </v>
      </c>
      <c r="Q1273" t="str">
        <f>CONCATENATE(Measures!B1273&amp;" - "&amp;Measures!D1273)</f>
        <v xml:space="preserve"> - </v>
      </c>
    </row>
    <row r="1274" spans="16:17">
      <c r="P1274" t="str">
        <f>CONCATENATE(ROW(P1274)-2," - ",Components!B1274)</f>
        <v xml:space="preserve">1272 - </v>
      </c>
      <c r="Q1274" t="str">
        <f>CONCATENATE(Measures!B1274&amp;" - "&amp;Measures!D1274)</f>
        <v xml:space="preserve"> - </v>
      </c>
    </row>
    <row r="1275" spans="16:17">
      <c r="P1275" t="str">
        <f>CONCATENATE(ROW(P1275)-2," - ",Components!B1275)</f>
        <v xml:space="preserve">1273 - </v>
      </c>
      <c r="Q1275" t="str">
        <f>CONCATENATE(Measures!B1275&amp;" - "&amp;Measures!D1275)</f>
        <v xml:space="preserve"> - </v>
      </c>
    </row>
    <row r="1276" spans="16:17">
      <c r="P1276" t="str">
        <f>CONCATENATE(ROW(P1276)-2," - ",Components!B1276)</f>
        <v xml:space="preserve">1274 - </v>
      </c>
      <c r="Q1276" t="str">
        <f>CONCATENATE(Measures!B1276&amp;" - "&amp;Measures!D1276)</f>
        <v xml:space="preserve"> - </v>
      </c>
    </row>
    <row r="1277" spans="16:17">
      <c r="P1277" t="str">
        <f>CONCATENATE(ROW(P1277)-2," - ",Components!B1277)</f>
        <v xml:space="preserve">1275 - </v>
      </c>
      <c r="Q1277" t="str">
        <f>CONCATENATE(Measures!B1277&amp;" - "&amp;Measures!D1277)</f>
        <v xml:space="preserve"> - </v>
      </c>
    </row>
    <row r="1278" spans="16:17">
      <c r="P1278" t="str">
        <f>CONCATENATE(ROW(P1278)-2," - ",Components!B1278)</f>
        <v xml:space="preserve">1276 - </v>
      </c>
      <c r="Q1278" t="str">
        <f>CONCATENATE(Measures!B1278&amp;" - "&amp;Measures!D1278)</f>
        <v xml:space="preserve"> - </v>
      </c>
    </row>
    <row r="1279" spans="16:17">
      <c r="P1279" t="str">
        <f>CONCATENATE(ROW(P1279)-2," - ",Components!B1279)</f>
        <v xml:space="preserve">1277 - </v>
      </c>
      <c r="Q1279" t="str">
        <f>CONCATENATE(Measures!B1279&amp;" - "&amp;Measures!D1279)</f>
        <v xml:space="preserve"> - </v>
      </c>
    </row>
    <row r="1280" spans="16:17">
      <c r="P1280" t="str">
        <f>CONCATENATE(ROW(P1280)-2," - ",Components!B1280)</f>
        <v xml:space="preserve">1278 - </v>
      </c>
      <c r="Q1280" t="str">
        <f>CONCATENATE(Measures!B1280&amp;" - "&amp;Measures!D1280)</f>
        <v xml:space="preserve"> - </v>
      </c>
    </row>
    <row r="1281" spans="16:17">
      <c r="P1281" t="str">
        <f>CONCATENATE(ROW(P1281)-2," - ",Components!B1281)</f>
        <v xml:space="preserve">1279 - </v>
      </c>
      <c r="Q1281" t="str">
        <f>CONCATENATE(Measures!B1281&amp;" - "&amp;Measures!D1281)</f>
        <v xml:space="preserve"> - </v>
      </c>
    </row>
    <row r="1282" spans="16:17">
      <c r="P1282" t="str">
        <f>CONCATENATE(ROW(P1282)-2," - ",Components!B1282)</f>
        <v xml:space="preserve">1280 - </v>
      </c>
      <c r="Q1282" t="str">
        <f>CONCATENATE(Measures!B1282&amp;" - "&amp;Measures!D1282)</f>
        <v xml:space="preserve"> - </v>
      </c>
    </row>
    <row r="1283" spans="16:17">
      <c r="P1283" t="str">
        <f>CONCATENATE(ROW(P1283)-2," - ",Components!B1283)</f>
        <v xml:space="preserve">1281 - </v>
      </c>
      <c r="Q1283" t="str">
        <f>CONCATENATE(Measures!B1283&amp;" - "&amp;Measures!D1283)</f>
        <v xml:space="preserve"> - </v>
      </c>
    </row>
    <row r="1284" spans="16:17">
      <c r="P1284" t="str">
        <f>CONCATENATE(ROW(P1284)-2," - ",Components!B1284)</f>
        <v xml:space="preserve">1282 - </v>
      </c>
      <c r="Q1284" t="str">
        <f>CONCATENATE(Measures!B1284&amp;" - "&amp;Measures!D1284)</f>
        <v xml:space="preserve"> - </v>
      </c>
    </row>
    <row r="1285" spans="16:17">
      <c r="P1285" t="str">
        <f>CONCATENATE(ROW(P1285)-2," - ",Components!B1285)</f>
        <v xml:space="preserve">1283 - </v>
      </c>
      <c r="Q1285" t="str">
        <f>CONCATENATE(Measures!B1285&amp;" - "&amp;Measures!D1285)</f>
        <v xml:space="preserve"> - </v>
      </c>
    </row>
    <row r="1286" spans="16:17">
      <c r="P1286" t="str">
        <f>CONCATENATE(ROW(P1286)-2," - ",Components!B1286)</f>
        <v xml:space="preserve">1284 - </v>
      </c>
      <c r="Q1286" t="str">
        <f>CONCATENATE(Measures!B1286&amp;" - "&amp;Measures!D1286)</f>
        <v xml:space="preserve"> - </v>
      </c>
    </row>
    <row r="1287" spans="16:17">
      <c r="P1287" t="str">
        <f>CONCATENATE(ROW(P1287)-2," - ",Components!B1287)</f>
        <v xml:space="preserve">1285 - </v>
      </c>
      <c r="Q1287" t="str">
        <f>CONCATENATE(Measures!B1287&amp;" - "&amp;Measures!D1287)</f>
        <v xml:space="preserve"> - </v>
      </c>
    </row>
    <row r="1288" spans="16:17">
      <c r="P1288" t="str">
        <f>CONCATENATE(ROW(P1288)-2," - ",Components!B1288)</f>
        <v xml:space="preserve">1286 - </v>
      </c>
      <c r="Q1288" t="str">
        <f>CONCATENATE(Measures!B1288&amp;" - "&amp;Measures!D1288)</f>
        <v xml:space="preserve"> - </v>
      </c>
    </row>
    <row r="1289" spans="16:17">
      <c r="P1289" t="str">
        <f>CONCATENATE(ROW(P1289)-2," - ",Components!B1289)</f>
        <v xml:space="preserve">1287 - </v>
      </c>
      <c r="Q1289" t="str">
        <f>CONCATENATE(Measures!B1289&amp;" - "&amp;Measures!D1289)</f>
        <v xml:space="preserve"> - </v>
      </c>
    </row>
    <row r="1290" spans="16:17">
      <c r="P1290" t="str">
        <f>CONCATENATE(ROW(P1290)-2," - ",Components!B1290)</f>
        <v xml:space="preserve">1288 - </v>
      </c>
      <c r="Q1290" t="str">
        <f>CONCATENATE(Measures!B1290&amp;" - "&amp;Measures!D1290)</f>
        <v xml:space="preserve"> - </v>
      </c>
    </row>
    <row r="1291" spans="16:17">
      <c r="P1291" t="str">
        <f>CONCATENATE(ROW(P1291)-2," - ",Components!B1291)</f>
        <v xml:space="preserve">1289 - </v>
      </c>
      <c r="Q1291" t="str">
        <f>CONCATENATE(Measures!B1291&amp;" - "&amp;Measures!D1291)</f>
        <v xml:space="preserve"> - </v>
      </c>
    </row>
    <row r="1292" spans="16:17">
      <c r="P1292" t="str">
        <f>CONCATENATE(ROW(P1292)-2," - ",Components!B1292)</f>
        <v xml:space="preserve">1290 - </v>
      </c>
      <c r="Q1292" t="str">
        <f>CONCATENATE(Measures!B1292&amp;" - "&amp;Measures!D1292)</f>
        <v xml:space="preserve"> - </v>
      </c>
    </row>
    <row r="1293" spans="16:17">
      <c r="P1293" t="str">
        <f>CONCATENATE(ROW(P1293)-2," - ",Components!B1293)</f>
        <v xml:space="preserve">1291 - </v>
      </c>
      <c r="Q1293" t="str">
        <f>CONCATENATE(Measures!B1293&amp;" - "&amp;Measures!D1293)</f>
        <v xml:space="preserve"> - </v>
      </c>
    </row>
    <row r="1294" spans="16:17">
      <c r="P1294" t="str">
        <f>CONCATENATE(ROW(P1294)-2," - ",Components!B1294)</f>
        <v xml:space="preserve">1292 - </v>
      </c>
      <c r="Q1294" t="str">
        <f>CONCATENATE(Measures!B1294&amp;" - "&amp;Measures!D1294)</f>
        <v xml:space="preserve"> - </v>
      </c>
    </row>
    <row r="1295" spans="16:17">
      <c r="P1295" t="str">
        <f>CONCATENATE(ROW(P1295)-2," - ",Components!B1295)</f>
        <v xml:space="preserve">1293 - </v>
      </c>
      <c r="Q1295" t="str">
        <f>CONCATENATE(Measures!B1295&amp;" - "&amp;Measures!D1295)</f>
        <v xml:space="preserve"> - </v>
      </c>
    </row>
    <row r="1296" spans="16:17">
      <c r="P1296" t="str">
        <f>CONCATENATE(ROW(P1296)-2," - ",Components!B1296)</f>
        <v xml:space="preserve">1294 - </v>
      </c>
      <c r="Q1296" t="str">
        <f>CONCATENATE(Measures!B1296&amp;" - "&amp;Measures!D1296)</f>
        <v xml:space="preserve"> - </v>
      </c>
    </row>
    <row r="1297" spans="16:17">
      <c r="P1297" t="str">
        <f>CONCATENATE(ROW(P1297)-2," - ",Components!B1297)</f>
        <v xml:space="preserve">1295 - </v>
      </c>
      <c r="Q1297" t="str">
        <f>CONCATENATE(Measures!B1297&amp;" - "&amp;Measures!D1297)</f>
        <v xml:space="preserve"> - </v>
      </c>
    </row>
    <row r="1298" spans="16:17">
      <c r="P1298" t="str">
        <f>CONCATENATE(ROW(P1298)-2," - ",Components!B1298)</f>
        <v xml:space="preserve">1296 - </v>
      </c>
      <c r="Q1298" t="str">
        <f>CONCATENATE(Measures!B1298&amp;" - "&amp;Measures!D1298)</f>
        <v xml:space="preserve"> - </v>
      </c>
    </row>
    <row r="1299" spans="16:17">
      <c r="P1299" t="str">
        <f>CONCATENATE(ROW(P1299)-2," - ",Components!B1299)</f>
        <v xml:space="preserve">1297 - </v>
      </c>
      <c r="Q1299" t="str">
        <f>CONCATENATE(Measures!B1299&amp;" - "&amp;Measures!D1299)</f>
        <v xml:space="preserve"> - </v>
      </c>
    </row>
    <row r="1300" spans="16:17">
      <c r="P1300" t="str">
        <f>CONCATENATE(ROW(P1300)-2," - ",Components!B1300)</f>
        <v xml:space="preserve">1298 - </v>
      </c>
      <c r="Q1300" t="str">
        <f>CONCATENATE(Measures!B1300&amp;" - "&amp;Measures!D1300)</f>
        <v xml:space="preserve"> - </v>
      </c>
    </row>
    <row r="1301" spans="16:17">
      <c r="P1301" t="str">
        <f>CONCATENATE(ROW(P1301)-2," - ",Components!B1301)</f>
        <v xml:space="preserve">1299 - </v>
      </c>
      <c r="Q1301" t="str">
        <f>CONCATENATE(Measures!B1301&amp;" - "&amp;Measures!D1301)</f>
        <v xml:space="preserve"> - </v>
      </c>
    </row>
    <row r="1302" spans="16:17">
      <c r="P1302" t="str">
        <f>CONCATENATE(ROW(P1302)-2," - ",Components!B1302)</f>
        <v xml:space="preserve">1300 - </v>
      </c>
      <c r="Q1302" t="str">
        <f>CONCATENATE(Measures!B1302&amp;" - "&amp;Measures!D1302)</f>
        <v xml:space="preserve"> - </v>
      </c>
    </row>
    <row r="1303" spans="16:17">
      <c r="P1303" t="str">
        <f>CONCATENATE(ROW(P1303)-2," - ",Components!B1303)</f>
        <v xml:space="preserve">1301 - </v>
      </c>
      <c r="Q1303" t="str">
        <f>CONCATENATE(Measures!B1303&amp;" - "&amp;Measures!D1303)</f>
        <v xml:space="preserve"> - </v>
      </c>
    </row>
    <row r="1304" spans="16:17">
      <c r="P1304" t="str">
        <f>CONCATENATE(ROW(P1304)-2," - ",Components!B1304)</f>
        <v xml:space="preserve">1302 - </v>
      </c>
      <c r="Q1304" t="str">
        <f>CONCATENATE(Measures!B1304&amp;" - "&amp;Measures!D1304)</f>
        <v xml:space="preserve"> - </v>
      </c>
    </row>
    <row r="1305" spans="16:17">
      <c r="P1305" t="str">
        <f>CONCATENATE(ROW(P1305)-2," - ",Components!B1305)</f>
        <v xml:space="preserve">1303 - </v>
      </c>
      <c r="Q1305" t="str">
        <f>CONCATENATE(Measures!B1305&amp;" - "&amp;Measures!D1305)</f>
        <v xml:space="preserve"> - </v>
      </c>
    </row>
    <row r="1306" spans="16:17">
      <c r="P1306" t="str">
        <f>CONCATENATE(ROW(P1306)-2," - ",Components!B1306)</f>
        <v xml:space="preserve">1304 - </v>
      </c>
      <c r="Q1306" t="str">
        <f>CONCATENATE(Measures!B1306&amp;" - "&amp;Measures!D1306)</f>
        <v xml:space="preserve"> - </v>
      </c>
    </row>
    <row r="1307" spans="16:17">
      <c r="P1307" t="str">
        <f>CONCATENATE(ROW(P1307)-2," - ",Components!B1307)</f>
        <v xml:space="preserve">1305 - </v>
      </c>
      <c r="Q1307" t="str">
        <f>CONCATENATE(Measures!B1307&amp;" - "&amp;Measures!D1307)</f>
        <v xml:space="preserve"> - </v>
      </c>
    </row>
    <row r="1308" spans="16:17">
      <c r="P1308" t="str">
        <f>CONCATENATE(ROW(P1308)-2," - ",Components!B1308)</f>
        <v xml:space="preserve">1306 - </v>
      </c>
      <c r="Q1308" t="str">
        <f>CONCATENATE(Measures!B1308&amp;" - "&amp;Measures!D1308)</f>
        <v xml:space="preserve"> - </v>
      </c>
    </row>
    <row r="1309" spans="16:17">
      <c r="P1309" t="str">
        <f>CONCATENATE(ROW(P1309)-2," - ",Components!B1309)</f>
        <v xml:space="preserve">1307 - </v>
      </c>
      <c r="Q1309" t="str">
        <f>CONCATENATE(Measures!B1309&amp;" - "&amp;Measures!D1309)</f>
        <v xml:space="preserve"> - </v>
      </c>
    </row>
    <row r="1310" spans="16:17">
      <c r="P1310" t="str">
        <f>CONCATENATE(ROW(P1310)-2," - ",Components!B1310)</f>
        <v xml:space="preserve">1308 - </v>
      </c>
      <c r="Q1310" t="str">
        <f>CONCATENATE(Measures!B1310&amp;" - "&amp;Measures!D1310)</f>
        <v xml:space="preserve"> - </v>
      </c>
    </row>
    <row r="1311" spans="16:17">
      <c r="P1311" t="str">
        <f>CONCATENATE(ROW(P1311)-2," - ",Components!B1311)</f>
        <v xml:space="preserve">1309 - </v>
      </c>
      <c r="Q1311" t="str">
        <f>CONCATENATE(Measures!B1311&amp;" - "&amp;Measures!D1311)</f>
        <v xml:space="preserve"> - </v>
      </c>
    </row>
    <row r="1312" spans="16:17">
      <c r="P1312" t="str">
        <f>CONCATENATE(ROW(P1312)-2," - ",Components!B1312)</f>
        <v xml:space="preserve">1310 - </v>
      </c>
      <c r="Q1312" t="str">
        <f>CONCATENATE(Measures!B1312&amp;" - "&amp;Measures!D1312)</f>
        <v xml:space="preserve"> - </v>
      </c>
    </row>
    <row r="1313" spans="16:17">
      <c r="P1313" t="str">
        <f>CONCATENATE(ROW(P1313)-2," - ",Components!B1313)</f>
        <v xml:space="preserve">1311 - </v>
      </c>
      <c r="Q1313" t="str">
        <f>CONCATENATE(Measures!B1313&amp;" - "&amp;Measures!D1313)</f>
        <v xml:space="preserve"> - </v>
      </c>
    </row>
    <row r="1314" spans="16:17">
      <c r="P1314" t="str">
        <f>CONCATENATE(ROW(P1314)-2," - ",Components!B1314)</f>
        <v xml:space="preserve">1312 - </v>
      </c>
      <c r="Q1314" t="str">
        <f>CONCATENATE(Measures!B1314&amp;" - "&amp;Measures!D1314)</f>
        <v xml:space="preserve"> - </v>
      </c>
    </row>
    <row r="1315" spans="16:17">
      <c r="P1315" t="str">
        <f>CONCATENATE(ROW(P1315)-2," - ",Components!B1315)</f>
        <v xml:space="preserve">1313 - </v>
      </c>
      <c r="Q1315" t="str">
        <f>CONCATENATE(Measures!B1315&amp;" - "&amp;Measures!D1315)</f>
        <v xml:space="preserve"> - </v>
      </c>
    </row>
    <row r="1316" spans="16:17">
      <c r="P1316" t="str">
        <f>CONCATENATE(ROW(P1316)-2," - ",Components!B1316)</f>
        <v xml:space="preserve">1314 - </v>
      </c>
      <c r="Q1316" t="str">
        <f>CONCATENATE(Measures!B1316&amp;" - "&amp;Measures!D1316)</f>
        <v xml:space="preserve"> - </v>
      </c>
    </row>
    <row r="1317" spans="16:17">
      <c r="P1317" t="str">
        <f>CONCATENATE(ROW(P1317)-2," - ",Components!B1317)</f>
        <v xml:space="preserve">1315 - </v>
      </c>
      <c r="Q1317" t="str">
        <f>CONCATENATE(Measures!B1317&amp;" - "&amp;Measures!D1317)</f>
        <v xml:space="preserve"> - </v>
      </c>
    </row>
    <row r="1318" spans="16:17">
      <c r="P1318" t="str">
        <f>CONCATENATE(ROW(P1318)-2," - ",Components!B1318)</f>
        <v xml:space="preserve">1316 - </v>
      </c>
      <c r="Q1318" t="str">
        <f>CONCATENATE(Measures!B1318&amp;" - "&amp;Measures!D1318)</f>
        <v xml:space="preserve"> - </v>
      </c>
    </row>
    <row r="1319" spans="16:17">
      <c r="P1319" t="str">
        <f>CONCATENATE(ROW(P1319)-2," - ",Components!B1319)</f>
        <v xml:space="preserve">1317 - </v>
      </c>
      <c r="Q1319" t="str">
        <f>CONCATENATE(Measures!B1319&amp;" - "&amp;Measures!D1319)</f>
        <v xml:space="preserve"> - </v>
      </c>
    </row>
    <row r="1320" spans="16:17">
      <c r="P1320" t="str">
        <f>CONCATENATE(ROW(P1320)-2," - ",Components!B1320)</f>
        <v xml:space="preserve">1318 - </v>
      </c>
      <c r="Q1320" t="str">
        <f>CONCATENATE(Measures!B1320&amp;" - "&amp;Measures!D1320)</f>
        <v xml:space="preserve"> - </v>
      </c>
    </row>
    <row r="1321" spans="16:17">
      <c r="P1321" t="str">
        <f>CONCATENATE(ROW(P1321)-2," - ",Components!B1321)</f>
        <v xml:space="preserve">1319 - </v>
      </c>
      <c r="Q1321" t="str">
        <f>CONCATENATE(Measures!B1321&amp;" - "&amp;Measures!D1321)</f>
        <v xml:space="preserve"> - </v>
      </c>
    </row>
    <row r="1322" spans="16:17">
      <c r="P1322" t="str">
        <f>CONCATENATE(ROW(P1322)-2," - ",Components!B1322)</f>
        <v xml:space="preserve">1320 - </v>
      </c>
      <c r="Q1322" t="str">
        <f>CONCATENATE(Measures!B1322&amp;" - "&amp;Measures!D1322)</f>
        <v xml:space="preserve"> - </v>
      </c>
    </row>
    <row r="1323" spans="16:17">
      <c r="P1323" t="str">
        <f>CONCATENATE(ROW(P1323)-2," - ",Components!B1323)</f>
        <v xml:space="preserve">1321 - </v>
      </c>
      <c r="Q1323" t="str">
        <f>CONCATENATE(Measures!B1323&amp;" - "&amp;Measures!D1323)</f>
        <v xml:space="preserve"> - </v>
      </c>
    </row>
    <row r="1324" spans="16:17">
      <c r="P1324" t="str">
        <f>CONCATENATE(ROW(P1324)-2," - ",Components!B1324)</f>
        <v xml:space="preserve">1322 - </v>
      </c>
      <c r="Q1324" t="str">
        <f>CONCATENATE(Measures!B1324&amp;" - "&amp;Measures!D1324)</f>
        <v xml:space="preserve"> - </v>
      </c>
    </row>
    <row r="1325" spans="16:17">
      <c r="P1325" t="str">
        <f>CONCATENATE(ROW(P1325)-2," - ",Components!B1325)</f>
        <v xml:space="preserve">1323 - </v>
      </c>
      <c r="Q1325" t="str">
        <f>CONCATENATE(Measures!B1325&amp;" - "&amp;Measures!D1325)</f>
        <v xml:space="preserve"> - </v>
      </c>
    </row>
    <row r="1326" spans="16:17">
      <c r="P1326" t="str">
        <f>CONCATENATE(ROW(P1326)-2," - ",Components!B1326)</f>
        <v xml:space="preserve">1324 - </v>
      </c>
      <c r="Q1326" t="str">
        <f>CONCATENATE(Measures!B1326&amp;" - "&amp;Measures!D1326)</f>
        <v xml:space="preserve"> - </v>
      </c>
    </row>
    <row r="1327" spans="16:17">
      <c r="P1327" t="str">
        <f>CONCATENATE(ROW(P1327)-2," - ",Components!B1327)</f>
        <v xml:space="preserve">1325 - </v>
      </c>
      <c r="Q1327" t="str">
        <f>CONCATENATE(Measures!B1327&amp;" - "&amp;Measures!D1327)</f>
        <v xml:space="preserve"> - </v>
      </c>
    </row>
    <row r="1328" spans="16:17">
      <c r="P1328" t="str">
        <f>CONCATENATE(ROW(P1328)-2," - ",Components!B1328)</f>
        <v xml:space="preserve">1326 - </v>
      </c>
      <c r="Q1328" t="str">
        <f>CONCATENATE(Measures!B1328&amp;" - "&amp;Measures!D1328)</f>
        <v xml:space="preserve"> - </v>
      </c>
    </row>
    <row r="1329" spans="16:17">
      <c r="P1329" t="str">
        <f>CONCATENATE(ROW(P1329)-2," - ",Components!B1329)</f>
        <v xml:space="preserve">1327 - </v>
      </c>
      <c r="Q1329" t="str">
        <f>CONCATENATE(Measures!B1329&amp;" - "&amp;Measures!D1329)</f>
        <v xml:space="preserve"> - </v>
      </c>
    </row>
    <row r="1330" spans="16:17">
      <c r="P1330" t="str">
        <f>CONCATENATE(ROW(P1330)-2," - ",Components!B1330)</f>
        <v xml:space="preserve">1328 - </v>
      </c>
      <c r="Q1330" t="str">
        <f>CONCATENATE(Measures!B1330&amp;" - "&amp;Measures!D1330)</f>
        <v xml:space="preserve"> - </v>
      </c>
    </row>
    <row r="1331" spans="16:17">
      <c r="P1331" t="str">
        <f>CONCATENATE(ROW(P1331)-2," - ",Components!B1331)</f>
        <v xml:space="preserve">1329 - </v>
      </c>
      <c r="Q1331" t="str">
        <f>CONCATENATE(Measures!B1331&amp;" - "&amp;Measures!D1331)</f>
        <v xml:space="preserve"> - </v>
      </c>
    </row>
    <row r="1332" spans="16:17">
      <c r="P1332" t="str">
        <f>CONCATENATE(ROW(P1332)-2," - ",Components!B1332)</f>
        <v xml:space="preserve">1330 - </v>
      </c>
      <c r="Q1332" t="str">
        <f>CONCATENATE(Measures!B1332&amp;" - "&amp;Measures!D1332)</f>
        <v xml:space="preserve"> - </v>
      </c>
    </row>
    <row r="1333" spans="16:17">
      <c r="P1333" t="str">
        <f>CONCATENATE(ROW(P1333)-2," - ",Components!B1333)</f>
        <v xml:space="preserve">1331 - </v>
      </c>
      <c r="Q1333" t="str">
        <f>CONCATENATE(Measures!B1333&amp;" - "&amp;Measures!D1333)</f>
        <v xml:space="preserve"> - </v>
      </c>
    </row>
    <row r="1334" spans="16:17">
      <c r="P1334" t="str">
        <f>CONCATENATE(ROW(P1334)-2," - ",Components!B1334)</f>
        <v xml:space="preserve">1332 - </v>
      </c>
      <c r="Q1334" t="str">
        <f>CONCATENATE(Measures!B1334&amp;" - "&amp;Measures!D1334)</f>
        <v xml:space="preserve"> - </v>
      </c>
    </row>
    <row r="1335" spans="16:17">
      <c r="P1335" t="str">
        <f>CONCATENATE(ROW(P1335)-2," - ",Components!B1335)</f>
        <v xml:space="preserve">1333 - </v>
      </c>
      <c r="Q1335" t="str">
        <f>CONCATENATE(Measures!B1335&amp;" - "&amp;Measures!D1335)</f>
        <v xml:space="preserve"> - </v>
      </c>
    </row>
    <row r="1336" spans="16:17">
      <c r="P1336" t="str">
        <f>CONCATENATE(ROW(P1336)-2," - ",Components!B1336)</f>
        <v xml:space="preserve">1334 - </v>
      </c>
      <c r="Q1336" t="str">
        <f>CONCATENATE(Measures!B1336&amp;" - "&amp;Measures!D1336)</f>
        <v xml:space="preserve"> - </v>
      </c>
    </row>
    <row r="1337" spans="16:17">
      <c r="P1337" t="str">
        <f>CONCATENATE(ROW(P1337)-2," - ",Components!B1337)</f>
        <v xml:space="preserve">1335 - </v>
      </c>
      <c r="Q1337" t="str">
        <f>CONCATENATE(Measures!B1337&amp;" - "&amp;Measures!D1337)</f>
        <v xml:space="preserve"> - </v>
      </c>
    </row>
    <row r="1338" spans="16:17">
      <c r="P1338" t="str">
        <f>CONCATENATE(ROW(P1338)-2," - ",Components!B1338)</f>
        <v xml:space="preserve">1336 - </v>
      </c>
      <c r="Q1338" t="str">
        <f>CONCATENATE(Measures!B1338&amp;" - "&amp;Measures!D1338)</f>
        <v xml:space="preserve"> - </v>
      </c>
    </row>
    <row r="1339" spans="16:17">
      <c r="P1339" t="str">
        <f>CONCATENATE(ROW(P1339)-2," - ",Components!B1339)</f>
        <v xml:space="preserve">1337 - </v>
      </c>
      <c r="Q1339" t="str">
        <f>CONCATENATE(Measures!B1339&amp;" - "&amp;Measures!D1339)</f>
        <v xml:space="preserve"> - </v>
      </c>
    </row>
    <row r="1340" spans="16:17">
      <c r="P1340" t="str">
        <f>CONCATENATE(ROW(P1340)-2," - ",Components!B1340)</f>
        <v xml:space="preserve">1338 - </v>
      </c>
      <c r="Q1340" t="str">
        <f>CONCATENATE(Measures!B1340&amp;" - "&amp;Measures!D1340)</f>
        <v xml:space="preserve"> - </v>
      </c>
    </row>
    <row r="1341" spans="16:17">
      <c r="P1341" t="str">
        <f>CONCATENATE(ROW(P1341)-2," - ",Components!B1341)</f>
        <v xml:space="preserve">1339 - </v>
      </c>
      <c r="Q1341" t="str">
        <f>CONCATENATE(Measures!B1341&amp;" - "&amp;Measures!D1341)</f>
        <v xml:space="preserve"> - </v>
      </c>
    </row>
    <row r="1342" spans="16:17">
      <c r="P1342" t="str">
        <f>CONCATENATE(ROW(P1342)-2," - ",Components!B1342)</f>
        <v xml:space="preserve">1340 - </v>
      </c>
      <c r="Q1342" t="str">
        <f>CONCATENATE(Measures!B1342&amp;" - "&amp;Measures!D1342)</f>
        <v xml:space="preserve"> - </v>
      </c>
    </row>
    <row r="1343" spans="16:17">
      <c r="P1343" t="str">
        <f>CONCATENATE(ROW(P1343)-2," - ",Components!B1343)</f>
        <v xml:space="preserve">1341 - </v>
      </c>
      <c r="Q1343" t="str">
        <f>CONCATENATE(Measures!B1343&amp;" - "&amp;Measures!D1343)</f>
        <v xml:space="preserve"> - </v>
      </c>
    </row>
    <row r="1344" spans="16:17">
      <c r="P1344" t="str">
        <f>CONCATENATE(ROW(P1344)-2," - ",Components!B1344)</f>
        <v xml:space="preserve">1342 - </v>
      </c>
      <c r="Q1344" t="str">
        <f>CONCATENATE(Measures!B1344&amp;" - "&amp;Measures!D1344)</f>
        <v xml:space="preserve"> - </v>
      </c>
    </row>
    <row r="1345" spans="16:17">
      <c r="P1345" t="str">
        <f>CONCATENATE(ROW(P1345)-2," - ",Components!B1345)</f>
        <v xml:space="preserve">1343 - </v>
      </c>
      <c r="Q1345" t="str">
        <f>CONCATENATE(Measures!B1345&amp;" - "&amp;Measures!D1345)</f>
        <v xml:space="preserve"> - </v>
      </c>
    </row>
    <row r="1346" spans="16:17">
      <c r="P1346" t="str">
        <f>CONCATENATE(ROW(P1346)-2," - ",Components!B1346)</f>
        <v xml:space="preserve">1344 - </v>
      </c>
      <c r="Q1346" t="str">
        <f>CONCATENATE(Measures!B1346&amp;" - "&amp;Measures!D1346)</f>
        <v xml:space="preserve"> - </v>
      </c>
    </row>
    <row r="1347" spans="16:17">
      <c r="P1347" t="str">
        <f>CONCATENATE(ROW(P1347)-2," - ",Components!B1347)</f>
        <v xml:space="preserve">1345 - </v>
      </c>
      <c r="Q1347" t="str">
        <f>CONCATENATE(Measures!B1347&amp;" - "&amp;Measures!D1347)</f>
        <v xml:space="preserve"> - </v>
      </c>
    </row>
    <row r="1348" spans="16:17">
      <c r="P1348" t="str">
        <f>CONCATENATE(ROW(P1348)-2," - ",Components!B1348)</f>
        <v xml:space="preserve">1346 - </v>
      </c>
      <c r="Q1348" t="str">
        <f>CONCATENATE(Measures!B1348&amp;" - "&amp;Measures!D1348)</f>
        <v xml:space="preserve"> - </v>
      </c>
    </row>
    <row r="1349" spans="16:17">
      <c r="P1349" t="str">
        <f>CONCATENATE(ROW(P1349)-2," - ",Components!B1349)</f>
        <v xml:space="preserve">1347 - </v>
      </c>
      <c r="Q1349" t="str">
        <f>CONCATENATE(Measures!B1349&amp;" - "&amp;Measures!D1349)</f>
        <v xml:space="preserve"> - </v>
      </c>
    </row>
    <row r="1350" spans="16:17">
      <c r="P1350" t="str">
        <f>CONCATENATE(ROW(P1350)-2," - ",Components!B1350)</f>
        <v xml:space="preserve">1348 - </v>
      </c>
      <c r="Q1350" t="str">
        <f>CONCATENATE(Measures!B1350&amp;" - "&amp;Measures!D1350)</f>
        <v xml:space="preserve"> - </v>
      </c>
    </row>
    <row r="1351" spans="16:17">
      <c r="P1351" t="str">
        <f>CONCATENATE(ROW(P1351)-2," - ",Components!B1351)</f>
        <v xml:space="preserve">1349 - </v>
      </c>
      <c r="Q1351" t="str">
        <f>CONCATENATE(Measures!B1351&amp;" - "&amp;Measures!D1351)</f>
        <v xml:space="preserve"> - </v>
      </c>
    </row>
    <row r="1352" spans="16:17">
      <c r="P1352" t="str">
        <f>CONCATENATE(ROW(P1352)-2," - ",Components!B1352)</f>
        <v xml:space="preserve">1350 - </v>
      </c>
      <c r="Q1352" t="str">
        <f>CONCATENATE(Measures!B1352&amp;" - "&amp;Measures!D1352)</f>
        <v xml:space="preserve"> - </v>
      </c>
    </row>
    <row r="1353" spans="16:17">
      <c r="P1353" t="str">
        <f>CONCATENATE(ROW(P1353)-2," - ",Components!B1353)</f>
        <v xml:space="preserve">1351 - </v>
      </c>
      <c r="Q1353" t="str">
        <f>CONCATENATE(Measures!B1353&amp;" - "&amp;Measures!D1353)</f>
        <v xml:space="preserve"> - </v>
      </c>
    </row>
    <row r="1354" spans="16:17">
      <c r="P1354" t="str">
        <f>CONCATENATE(ROW(P1354)-2," - ",Components!B1354)</f>
        <v xml:space="preserve">1352 - </v>
      </c>
      <c r="Q1354" t="str">
        <f>CONCATENATE(Measures!B1354&amp;" - "&amp;Measures!D1354)</f>
        <v xml:space="preserve"> - </v>
      </c>
    </row>
    <row r="1355" spans="16:17">
      <c r="P1355" t="str">
        <f>CONCATENATE(ROW(P1355)-2," - ",Components!B1355)</f>
        <v xml:space="preserve">1353 - </v>
      </c>
      <c r="Q1355" t="str">
        <f>CONCATENATE(Measures!B1355&amp;" - "&amp;Measures!D1355)</f>
        <v xml:space="preserve"> - </v>
      </c>
    </row>
    <row r="1356" spans="16:17">
      <c r="P1356" t="str">
        <f>CONCATENATE(ROW(P1356)-2," - ",Components!B1356)</f>
        <v xml:space="preserve">1354 - </v>
      </c>
      <c r="Q1356" t="str">
        <f>CONCATENATE(Measures!B1356&amp;" - "&amp;Measures!D1356)</f>
        <v xml:space="preserve"> - </v>
      </c>
    </row>
    <row r="1357" spans="16:17">
      <c r="P1357" t="str">
        <f>CONCATENATE(ROW(P1357)-2," - ",Components!B1357)</f>
        <v xml:space="preserve">1355 - </v>
      </c>
      <c r="Q1357" t="str">
        <f>CONCATENATE(Measures!B1357&amp;" - "&amp;Measures!D1357)</f>
        <v xml:space="preserve"> - </v>
      </c>
    </row>
    <row r="1358" spans="16:17">
      <c r="P1358" t="str">
        <f>CONCATENATE(ROW(P1358)-2," - ",Components!B1358)</f>
        <v xml:space="preserve">1356 - </v>
      </c>
      <c r="Q1358" t="str">
        <f>CONCATENATE(Measures!B1358&amp;" - "&amp;Measures!D1358)</f>
        <v xml:space="preserve"> - </v>
      </c>
    </row>
    <row r="1359" spans="16:17">
      <c r="P1359" t="str">
        <f>CONCATENATE(ROW(P1359)-2," - ",Components!B1359)</f>
        <v xml:space="preserve">1357 - </v>
      </c>
      <c r="Q1359" t="str">
        <f>CONCATENATE(Measures!B1359&amp;" - "&amp;Measures!D1359)</f>
        <v xml:space="preserve"> - </v>
      </c>
    </row>
    <row r="1360" spans="16:17">
      <c r="P1360" t="str">
        <f>CONCATENATE(ROW(P1360)-2," - ",Components!B1360)</f>
        <v xml:space="preserve">1358 - </v>
      </c>
      <c r="Q1360" t="str">
        <f>CONCATENATE(Measures!B1360&amp;" - "&amp;Measures!D1360)</f>
        <v xml:space="preserve"> - </v>
      </c>
    </row>
    <row r="1361" spans="16:17">
      <c r="P1361" t="str">
        <f>CONCATENATE(ROW(P1361)-2," - ",Components!B1361)</f>
        <v xml:space="preserve">1359 - </v>
      </c>
      <c r="Q1361" t="str">
        <f>CONCATENATE(Measures!B1361&amp;" - "&amp;Measures!D1361)</f>
        <v xml:space="preserve"> - </v>
      </c>
    </row>
    <row r="1362" spans="16:17">
      <c r="P1362" t="str">
        <f>CONCATENATE(ROW(P1362)-2," - ",Components!B1362)</f>
        <v xml:space="preserve">1360 - </v>
      </c>
      <c r="Q1362" t="str">
        <f>CONCATENATE(Measures!B1362&amp;" - "&amp;Measures!D1362)</f>
        <v xml:space="preserve"> - </v>
      </c>
    </row>
    <row r="1363" spans="16:17">
      <c r="P1363" t="str">
        <f>CONCATENATE(ROW(P1363)-2," - ",Components!B1363)</f>
        <v xml:space="preserve">1361 - </v>
      </c>
      <c r="Q1363" t="str">
        <f>CONCATENATE(Measures!B1363&amp;" - "&amp;Measures!D1363)</f>
        <v xml:space="preserve"> - </v>
      </c>
    </row>
    <row r="1364" spans="16:17">
      <c r="P1364" t="str">
        <f>CONCATENATE(ROW(P1364)-2," - ",Components!B1364)</f>
        <v xml:space="preserve">1362 - </v>
      </c>
      <c r="Q1364" t="str">
        <f>CONCATENATE(Measures!B1364&amp;" - "&amp;Measures!D1364)</f>
        <v xml:space="preserve"> - </v>
      </c>
    </row>
    <row r="1365" spans="16:17">
      <c r="P1365" t="str">
        <f>CONCATENATE(ROW(P1365)-2," - ",Components!B1365)</f>
        <v xml:space="preserve">1363 - </v>
      </c>
      <c r="Q1365" t="str">
        <f>CONCATENATE(Measures!B1365&amp;" - "&amp;Measures!D1365)</f>
        <v xml:space="preserve"> - </v>
      </c>
    </row>
    <row r="1366" spans="16:17">
      <c r="P1366" t="str">
        <f>CONCATENATE(ROW(P1366)-2," - ",Components!B1366)</f>
        <v xml:space="preserve">1364 - </v>
      </c>
      <c r="Q1366" t="str">
        <f>CONCATENATE(Measures!B1366&amp;" - "&amp;Measures!D1366)</f>
        <v xml:space="preserve"> - </v>
      </c>
    </row>
    <row r="1367" spans="16:17">
      <c r="P1367" t="str">
        <f>CONCATENATE(ROW(P1367)-2," - ",Components!B1367)</f>
        <v xml:space="preserve">1365 - </v>
      </c>
      <c r="Q1367" t="str">
        <f>CONCATENATE(Measures!B1367&amp;" - "&amp;Measures!D1367)</f>
        <v xml:space="preserve"> - </v>
      </c>
    </row>
    <row r="1368" spans="16:17">
      <c r="P1368" t="str">
        <f>CONCATENATE(ROW(P1368)-2," - ",Components!B1368)</f>
        <v xml:space="preserve">1366 - </v>
      </c>
      <c r="Q1368" t="str">
        <f>CONCATENATE(Measures!B1368&amp;" - "&amp;Measures!D1368)</f>
        <v xml:space="preserve"> - </v>
      </c>
    </row>
    <row r="1369" spans="16:17">
      <c r="P1369" t="str">
        <f>CONCATENATE(ROW(P1369)-2," - ",Components!B1369)</f>
        <v xml:space="preserve">1367 - </v>
      </c>
      <c r="Q1369" t="str">
        <f>CONCATENATE(Measures!B1369&amp;" - "&amp;Measures!D1369)</f>
        <v xml:space="preserve"> - </v>
      </c>
    </row>
    <row r="1370" spans="16:17">
      <c r="P1370" t="str">
        <f>CONCATENATE(ROW(P1370)-2," - ",Components!B1370)</f>
        <v xml:space="preserve">1368 - </v>
      </c>
      <c r="Q1370" t="str">
        <f>CONCATENATE(Measures!B1370&amp;" - "&amp;Measures!D1370)</f>
        <v xml:space="preserve"> - </v>
      </c>
    </row>
    <row r="1371" spans="16:17">
      <c r="P1371" t="str">
        <f>CONCATENATE(ROW(P1371)-2," - ",Components!B1371)</f>
        <v xml:space="preserve">1369 - </v>
      </c>
      <c r="Q1371" t="str">
        <f>CONCATENATE(Measures!B1371&amp;" - "&amp;Measures!D1371)</f>
        <v xml:space="preserve"> - </v>
      </c>
    </row>
    <row r="1372" spans="16:17">
      <c r="P1372" t="str">
        <f>CONCATENATE(ROW(P1372)-2," - ",Components!B1372)</f>
        <v xml:space="preserve">1370 - </v>
      </c>
      <c r="Q1372" t="str">
        <f>CONCATENATE(Measures!B1372&amp;" - "&amp;Measures!D1372)</f>
        <v xml:space="preserve"> - </v>
      </c>
    </row>
    <row r="1373" spans="16:17">
      <c r="P1373" t="str">
        <f>CONCATENATE(ROW(P1373)-2," - ",Components!B1373)</f>
        <v xml:space="preserve">1371 - </v>
      </c>
      <c r="Q1373" t="str">
        <f>CONCATENATE(Measures!B1373&amp;" - "&amp;Measures!D1373)</f>
        <v xml:space="preserve"> - </v>
      </c>
    </row>
    <row r="1374" spans="16:17">
      <c r="P1374" t="str">
        <f>CONCATENATE(ROW(P1374)-2," - ",Components!B1374)</f>
        <v xml:space="preserve">1372 - </v>
      </c>
      <c r="Q1374" t="str">
        <f>CONCATENATE(Measures!B1374&amp;" - "&amp;Measures!D1374)</f>
        <v xml:space="preserve"> - </v>
      </c>
    </row>
    <row r="1375" spans="16:17">
      <c r="P1375" t="str">
        <f>CONCATENATE(ROW(P1375)-2," - ",Components!B1375)</f>
        <v xml:space="preserve">1373 - </v>
      </c>
      <c r="Q1375" t="str">
        <f>CONCATENATE(Measures!B1375&amp;" - "&amp;Measures!D1375)</f>
        <v xml:space="preserve"> - </v>
      </c>
    </row>
    <row r="1376" spans="16:17">
      <c r="P1376" t="str">
        <f>CONCATENATE(ROW(P1376)-2," - ",Components!B1376)</f>
        <v xml:space="preserve">1374 - </v>
      </c>
      <c r="Q1376" t="str">
        <f>CONCATENATE(Measures!B1376&amp;" - "&amp;Measures!D1376)</f>
        <v xml:space="preserve"> - </v>
      </c>
    </row>
    <row r="1377" spans="16:17">
      <c r="P1377" t="str">
        <f>CONCATENATE(ROW(P1377)-2," - ",Components!B1377)</f>
        <v xml:space="preserve">1375 - </v>
      </c>
      <c r="Q1377" t="str">
        <f>CONCATENATE(Measures!B1377&amp;" - "&amp;Measures!D1377)</f>
        <v xml:space="preserve"> - </v>
      </c>
    </row>
    <row r="1378" spans="16:17">
      <c r="P1378" t="str">
        <f>CONCATENATE(ROW(P1378)-2," - ",Components!B1378)</f>
        <v xml:space="preserve">1376 - </v>
      </c>
      <c r="Q1378" t="str">
        <f>CONCATENATE(Measures!B1378&amp;" - "&amp;Measures!D1378)</f>
        <v xml:space="preserve"> - </v>
      </c>
    </row>
    <row r="1379" spans="16:17">
      <c r="P1379" t="str">
        <f>CONCATENATE(ROW(P1379)-2," - ",Components!B1379)</f>
        <v xml:space="preserve">1377 - </v>
      </c>
      <c r="Q1379" t="str">
        <f>CONCATENATE(Measures!B1379&amp;" - "&amp;Measures!D1379)</f>
        <v xml:space="preserve"> - </v>
      </c>
    </row>
    <row r="1380" spans="16:17">
      <c r="P1380" t="str">
        <f>CONCATENATE(ROW(P1380)-2," - ",Components!B1380)</f>
        <v xml:space="preserve">1378 - </v>
      </c>
      <c r="Q1380" t="str">
        <f>CONCATENATE(Measures!B1380&amp;" - "&amp;Measures!D1380)</f>
        <v xml:space="preserve"> - </v>
      </c>
    </row>
    <row r="1381" spans="16:17">
      <c r="P1381" t="str">
        <f>CONCATENATE(ROW(P1381)-2," - ",Components!B1381)</f>
        <v xml:space="preserve">1379 - </v>
      </c>
      <c r="Q1381" t="str">
        <f>CONCATENATE(Measures!B1381&amp;" - "&amp;Measures!D1381)</f>
        <v xml:space="preserve"> - </v>
      </c>
    </row>
    <row r="1382" spans="16:17">
      <c r="P1382" t="str">
        <f>CONCATENATE(ROW(P1382)-2," - ",Components!B1382)</f>
        <v xml:space="preserve">1380 - </v>
      </c>
      <c r="Q1382" t="str">
        <f>CONCATENATE(Measures!B1382&amp;" - "&amp;Measures!D1382)</f>
        <v xml:space="preserve"> - </v>
      </c>
    </row>
    <row r="1383" spans="16:17">
      <c r="P1383" t="str">
        <f>CONCATENATE(ROW(P1383)-2," - ",Components!B1383)</f>
        <v xml:space="preserve">1381 - </v>
      </c>
      <c r="Q1383" t="str">
        <f>CONCATENATE(Measures!B1383&amp;" - "&amp;Measures!D1383)</f>
        <v xml:space="preserve"> - </v>
      </c>
    </row>
    <row r="1384" spans="16:17">
      <c r="P1384" t="str">
        <f>CONCATENATE(ROW(P1384)-2," - ",Components!B1384)</f>
        <v xml:space="preserve">1382 - </v>
      </c>
      <c r="Q1384" t="str">
        <f>CONCATENATE(Measures!B1384&amp;" - "&amp;Measures!D1384)</f>
        <v xml:space="preserve"> - </v>
      </c>
    </row>
    <row r="1385" spans="16:17">
      <c r="P1385" t="str">
        <f>CONCATENATE(ROW(P1385)-2," - ",Components!B1385)</f>
        <v xml:space="preserve">1383 - </v>
      </c>
      <c r="Q1385" t="str">
        <f>CONCATENATE(Measures!B1385&amp;" - "&amp;Measures!D1385)</f>
        <v xml:space="preserve"> - </v>
      </c>
    </row>
    <row r="1386" spans="16:17">
      <c r="P1386" t="str">
        <f>CONCATENATE(ROW(P1386)-2," - ",Components!B1386)</f>
        <v xml:space="preserve">1384 - </v>
      </c>
      <c r="Q1386" t="str">
        <f>CONCATENATE(Measures!B1386&amp;" - "&amp;Measures!D1386)</f>
        <v xml:space="preserve"> - </v>
      </c>
    </row>
    <row r="1387" spans="16:17">
      <c r="P1387" t="str">
        <f>CONCATENATE(ROW(P1387)-2," - ",Components!B1387)</f>
        <v xml:space="preserve">1385 - </v>
      </c>
      <c r="Q1387" t="str">
        <f>CONCATENATE(Measures!B1387&amp;" - "&amp;Measures!D1387)</f>
        <v xml:space="preserve"> - </v>
      </c>
    </row>
    <row r="1388" spans="16:17">
      <c r="P1388" t="str">
        <f>CONCATENATE(ROW(P1388)-2," - ",Components!B1388)</f>
        <v xml:space="preserve">1386 - </v>
      </c>
      <c r="Q1388" t="str">
        <f>CONCATENATE(Measures!B1388&amp;" - "&amp;Measures!D1388)</f>
        <v xml:space="preserve"> - </v>
      </c>
    </row>
    <row r="1389" spans="16:17">
      <c r="P1389" t="str">
        <f>CONCATENATE(ROW(P1389)-2," - ",Components!B1389)</f>
        <v xml:space="preserve">1387 - </v>
      </c>
      <c r="Q1389" t="str">
        <f>CONCATENATE(Measures!B1389&amp;" - "&amp;Measures!D1389)</f>
        <v xml:space="preserve"> - </v>
      </c>
    </row>
    <row r="1390" spans="16:17">
      <c r="P1390" t="str">
        <f>CONCATENATE(ROW(P1390)-2," - ",Components!B1390)</f>
        <v xml:space="preserve">1388 - </v>
      </c>
      <c r="Q1390" t="str">
        <f>CONCATENATE(Measures!B1390&amp;" - "&amp;Measures!D1390)</f>
        <v xml:space="preserve"> - </v>
      </c>
    </row>
    <row r="1391" spans="16:17">
      <c r="P1391" t="str">
        <f>CONCATENATE(ROW(P1391)-2," - ",Components!B1391)</f>
        <v xml:space="preserve">1389 - </v>
      </c>
      <c r="Q1391" t="str">
        <f>CONCATENATE(Measures!B1391&amp;" - "&amp;Measures!D1391)</f>
        <v xml:space="preserve"> - </v>
      </c>
    </row>
    <row r="1392" spans="16:17">
      <c r="P1392" t="str">
        <f>CONCATENATE(ROW(P1392)-2," - ",Components!B1392)</f>
        <v xml:space="preserve">1390 - </v>
      </c>
      <c r="Q1392" t="str">
        <f>CONCATENATE(Measures!B1392&amp;" - "&amp;Measures!D1392)</f>
        <v xml:space="preserve"> - </v>
      </c>
    </row>
    <row r="1393" spans="16:17">
      <c r="P1393" t="str">
        <f>CONCATENATE(ROW(P1393)-2," - ",Components!B1393)</f>
        <v xml:space="preserve">1391 - </v>
      </c>
      <c r="Q1393" t="str">
        <f>CONCATENATE(Measures!B1393&amp;" - "&amp;Measures!D1393)</f>
        <v xml:space="preserve"> - </v>
      </c>
    </row>
    <row r="1394" spans="16:17">
      <c r="P1394" t="str">
        <f>CONCATENATE(ROW(P1394)-2," - ",Components!B1394)</f>
        <v xml:space="preserve">1392 - </v>
      </c>
      <c r="Q1394" t="str">
        <f>CONCATENATE(Measures!B1394&amp;" - "&amp;Measures!D1394)</f>
        <v xml:space="preserve"> - </v>
      </c>
    </row>
    <row r="1395" spans="16:17">
      <c r="P1395" t="str">
        <f>CONCATENATE(ROW(P1395)-2," - ",Components!B1395)</f>
        <v xml:space="preserve">1393 - </v>
      </c>
      <c r="Q1395" t="str">
        <f>CONCATENATE(Measures!B1395&amp;" - "&amp;Measures!D1395)</f>
        <v xml:space="preserve"> - </v>
      </c>
    </row>
    <row r="1396" spans="16:17">
      <c r="P1396" t="str">
        <f>CONCATENATE(ROW(P1396)-2," - ",Components!B1396)</f>
        <v xml:space="preserve">1394 - </v>
      </c>
      <c r="Q1396" t="str">
        <f>CONCATENATE(Measures!B1396&amp;" - "&amp;Measures!D1396)</f>
        <v xml:space="preserve"> - </v>
      </c>
    </row>
    <row r="1397" spans="16:17">
      <c r="P1397" t="str">
        <f>CONCATENATE(ROW(P1397)-2," - ",Components!B1397)</f>
        <v xml:space="preserve">1395 - </v>
      </c>
      <c r="Q1397" t="str">
        <f>CONCATENATE(Measures!B1397&amp;" - "&amp;Measures!D1397)</f>
        <v xml:space="preserve"> - </v>
      </c>
    </row>
    <row r="1398" spans="16:17">
      <c r="P1398" t="str">
        <f>CONCATENATE(ROW(P1398)-2," - ",Components!B1398)</f>
        <v xml:space="preserve">1396 - </v>
      </c>
      <c r="Q1398" t="str">
        <f>CONCATENATE(Measures!B1398&amp;" - "&amp;Measures!D1398)</f>
        <v xml:space="preserve"> - </v>
      </c>
    </row>
    <row r="1399" spans="16:17">
      <c r="P1399" t="str">
        <f>CONCATENATE(ROW(P1399)-2," - ",Components!B1399)</f>
        <v xml:space="preserve">1397 - </v>
      </c>
      <c r="Q1399" t="str">
        <f>CONCATENATE(Measures!B1399&amp;" - "&amp;Measures!D1399)</f>
        <v xml:space="preserve"> - </v>
      </c>
    </row>
    <row r="1400" spans="16:17">
      <c r="P1400" t="str">
        <f>CONCATENATE(ROW(P1400)-2," - ",Components!B1400)</f>
        <v xml:space="preserve">1398 - </v>
      </c>
      <c r="Q1400" t="str">
        <f>CONCATENATE(Measures!B1400&amp;" - "&amp;Measures!D1400)</f>
        <v xml:space="preserve"> - </v>
      </c>
    </row>
    <row r="1401" spans="16:17">
      <c r="P1401" t="str">
        <f>CONCATENATE(ROW(P1401)-2," - ",Components!B1401)</f>
        <v xml:space="preserve">1399 - </v>
      </c>
      <c r="Q1401" t="str">
        <f>CONCATENATE(Measures!B1401&amp;" - "&amp;Measures!D1401)</f>
        <v xml:space="preserve"> - </v>
      </c>
    </row>
    <row r="1402" spans="16:17">
      <c r="P1402" t="str">
        <f>CONCATENATE(ROW(P1402)-2," - ",Components!B1402)</f>
        <v xml:space="preserve">1400 - </v>
      </c>
      <c r="Q1402" t="str">
        <f>CONCATENATE(Measures!B1402&amp;" - "&amp;Measures!D1402)</f>
        <v xml:space="preserve"> - </v>
      </c>
    </row>
    <row r="1403" spans="16:17">
      <c r="P1403" t="str">
        <f>CONCATENATE(ROW(P1403)-2," - ",Components!B1403)</f>
        <v xml:space="preserve">1401 - </v>
      </c>
      <c r="Q1403" t="str">
        <f>CONCATENATE(Measures!B1403&amp;" - "&amp;Measures!D1403)</f>
        <v xml:space="preserve"> - </v>
      </c>
    </row>
    <row r="1404" spans="16:17">
      <c r="P1404" t="str">
        <f>CONCATENATE(ROW(P1404)-2," - ",Components!B1404)</f>
        <v xml:space="preserve">1402 - </v>
      </c>
      <c r="Q1404" t="str">
        <f>CONCATENATE(Measures!B1404&amp;" - "&amp;Measures!D1404)</f>
        <v xml:space="preserve"> - </v>
      </c>
    </row>
    <row r="1405" spans="16:17">
      <c r="P1405" t="str">
        <f>CONCATENATE(ROW(P1405)-2," - ",Components!B1405)</f>
        <v xml:space="preserve">1403 - </v>
      </c>
      <c r="Q1405" t="str">
        <f>CONCATENATE(Measures!B1405&amp;" - "&amp;Measures!D1405)</f>
        <v xml:space="preserve"> - </v>
      </c>
    </row>
    <row r="1406" spans="16:17">
      <c r="P1406" t="str">
        <f>CONCATENATE(ROW(P1406)-2," - ",Components!B1406)</f>
        <v xml:space="preserve">1404 - </v>
      </c>
      <c r="Q1406" t="str">
        <f>CONCATENATE(Measures!B1406&amp;" - "&amp;Measures!D1406)</f>
        <v xml:space="preserve"> - </v>
      </c>
    </row>
    <row r="1407" spans="16:17">
      <c r="P1407" t="str">
        <f>CONCATENATE(ROW(P1407)-2," - ",Components!B1407)</f>
        <v xml:space="preserve">1405 - </v>
      </c>
      <c r="Q1407" t="str">
        <f>CONCATENATE(Measures!B1407&amp;" - "&amp;Measures!D1407)</f>
        <v xml:space="preserve"> - </v>
      </c>
    </row>
    <row r="1408" spans="16:17">
      <c r="P1408" t="str">
        <f>CONCATENATE(ROW(P1408)-2," - ",Components!B1408)</f>
        <v xml:space="preserve">1406 - </v>
      </c>
      <c r="Q1408" t="str">
        <f>CONCATENATE(Measures!B1408&amp;" - "&amp;Measures!D1408)</f>
        <v xml:space="preserve"> - </v>
      </c>
    </row>
    <row r="1409" spans="16:17">
      <c r="P1409" t="str">
        <f>CONCATENATE(ROW(P1409)-2," - ",Components!B1409)</f>
        <v xml:space="preserve">1407 - </v>
      </c>
      <c r="Q1409" t="str">
        <f>CONCATENATE(Measures!B1409&amp;" - "&amp;Measures!D1409)</f>
        <v xml:space="preserve"> - </v>
      </c>
    </row>
    <row r="1410" spans="16:17">
      <c r="P1410" t="str">
        <f>CONCATENATE(ROW(P1410)-2," - ",Components!B1410)</f>
        <v xml:space="preserve">1408 - </v>
      </c>
      <c r="Q1410" t="str">
        <f>CONCATENATE(Measures!B1410&amp;" - "&amp;Measures!D1410)</f>
        <v xml:space="preserve"> - </v>
      </c>
    </row>
    <row r="1411" spans="16:17">
      <c r="P1411" t="str">
        <f>CONCATENATE(ROW(P1411)-2," - ",Components!B1411)</f>
        <v xml:space="preserve">1409 - </v>
      </c>
      <c r="Q1411" t="str">
        <f>CONCATENATE(Measures!B1411&amp;" - "&amp;Measures!D1411)</f>
        <v xml:space="preserve"> - </v>
      </c>
    </row>
    <row r="1412" spans="16:17">
      <c r="P1412" t="str">
        <f>CONCATENATE(ROW(P1412)-2," - ",Components!B1412)</f>
        <v xml:space="preserve">1410 - </v>
      </c>
      <c r="Q1412" t="str">
        <f>CONCATENATE(Measures!B1412&amp;" - "&amp;Measures!D1412)</f>
        <v xml:space="preserve"> - </v>
      </c>
    </row>
    <row r="1413" spans="16:17">
      <c r="P1413" t="str">
        <f>CONCATENATE(ROW(P1413)-2," - ",Components!B1413)</f>
        <v xml:space="preserve">1411 - </v>
      </c>
      <c r="Q1413" t="str">
        <f>CONCATENATE(Measures!B1413&amp;" - "&amp;Measures!D1413)</f>
        <v xml:space="preserve"> - </v>
      </c>
    </row>
    <row r="1414" spans="16:17">
      <c r="P1414" t="str">
        <f>CONCATENATE(ROW(P1414)-2," - ",Components!B1414)</f>
        <v xml:space="preserve">1412 - </v>
      </c>
      <c r="Q1414" t="str">
        <f>CONCATENATE(Measures!B1414&amp;" - "&amp;Measures!D1414)</f>
        <v xml:space="preserve"> - </v>
      </c>
    </row>
    <row r="1415" spans="16:17">
      <c r="P1415" t="str">
        <f>CONCATENATE(ROW(P1415)-2," - ",Components!B1415)</f>
        <v xml:space="preserve">1413 - </v>
      </c>
      <c r="Q1415" t="str">
        <f>CONCATENATE(Measures!B1415&amp;" - "&amp;Measures!D1415)</f>
        <v xml:space="preserve"> - </v>
      </c>
    </row>
    <row r="1416" spans="16:17">
      <c r="P1416" t="str">
        <f>CONCATENATE(ROW(P1416)-2," - ",Components!B1416)</f>
        <v xml:space="preserve">1414 - </v>
      </c>
      <c r="Q1416" t="str">
        <f>CONCATENATE(Measures!B1416&amp;" - "&amp;Measures!D1416)</f>
        <v xml:space="preserve"> - </v>
      </c>
    </row>
    <row r="1417" spans="16:17">
      <c r="P1417" t="str">
        <f>CONCATENATE(ROW(P1417)-2," - ",Components!B1417)</f>
        <v xml:space="preserve">1415 - </v>
      </c>
      <c r="Q1417" t="str">
        <f>CONCATENATE(Measures!B1417&amp;" - "&amp;Measures!D1417)</f>
        <v xml:space="preserve"> - </v>
      </c>
    </row>
    <row r="1418" spans="16:17">
      <c r="P1418" t="str">
        <f>CONCATENATE(ROW(P1418)-2," - ",Components!B1418)</f>
        <v xml:space="preserve">1416 - </v>
      </c>
      <c r="Q1418" t="str">
        <f>CONCATENATE(Measures!B1418&amp;" - "&amp;Measures!D1418)</f>
        <v xml:space="preserve"> - </v>
      </c>
    </row>
    <row r="1419" spans="16:17">
      <c r="P1419" t="str">
        <f>CONCATENATE(ROW(P1419)-2," - ",Components!B1419)</f>
        <v xml:space="preserve">1417 - </v>
      </c>
      <c r="Q1419" t="str">
        <f>CONCATENATE(Measures!B1419&amp;" - "&amp;Measures!D1419)</f>
        <v xml:space="preserve"> - </v>
      </c>
    </row>
    <row r="1420" spans="16:17">
      <c r="P1420" t="str">
        <f>CONCATENATE(ROW(P1420)-2," - ",Components!B1420)</f>
        <v xml:space="preserve">1418 - </v>
      </c>
      <c r="Q1420" t="str">
        <f>CONCATENATE(Measures!B1420&amp;" - "&amp;Measures!D1420)</f>
        <v xml:space="preserve"> - </v>
      </c>
    </row>
    <row r="1421" spans="16:17">
      <c r="P1421" t="str">
        <f>CONCATENATE(ROW(P1421)-2," - ",Components!B1421)</f>
        <v xml:space="preserve">1419 - </v>
      </c>
      <c r="Q1421" t="str">
        <f>CONCATENATE(Measures!B1421&amp;" - "&amp;Measures!D1421)</f>
        <v xml:space="preserve"> - </v>
      </c>
    </row>
    <row r="1422" spans="16:17">
      <c r="P1422" t="str">
        <f>CONCATENATE(ROW(P1422)-2," - ",Components!B1422)</f>
        <v xml:space="preserve">1420 - </v>
      </c>
      <c r="Q1422" t="str">
        <f>CONCATENATE(Measures!B1422&amp;" - "&amp;Measures!D1422)</f>
        <v xml:space="preserve"> - </v>
      </c>
    </row>
    <row r="1423" spans="16:17">
      <c r="P1423" t="str">
        <f>CONCATENATE(ROW(P1423)-2," - ",Components!B1423)</f>
        <v xml:space="preserve">1421 - </v>
      </c>
      <c r="Q1423" t="str">
        <f>CONCATENATE(Measures!B1423&amp;" - "&amp;Measures!D1423)</f>
        <v xml:space="preserve"> - </v>
      </c>
    </row>
    <row r="1424" spans="16:17">
      <c r="P1424" t="str">
        <f>CONCATENATE(ROW(P1424)-2," - ",Components!B1424)</f>
        <v xml:space="preserve">1422 - </v>
      </c>
      <c r="Q1424" t="str">
        <f>CONCATENATE(Measures!B1424&amp;" - "&amp;Measures!D1424)</f>
        <v xml:space="preserve"> - </v>
      </c>
    </row>
    <row r="1425" spans="16:17">
      <c r="P1425" t="str">
        <f>CONCATENATE(ROW(P1425)-2," - ",Components!B1425)</f>
        <v xml:space="preserve">1423 - </v>
      </c>
      <c r="Q1425" t="str">
        <f>CONCATENATE(Measures!B1425&amp;" - "&amp;Measures!D1425)</f>
        <v xml:space="preserve"> - </v>
      </c>
    </row>
    <row r="1426" spans="16:17">
      <c r="P1426" t="str">
        <f>CONCATENATE(ROW(P1426)-2," - ",Components!B1426)</f>
        <v xml:space="preserve">1424 - </v>
      </c>
      <c r="Q1426" t="str">
        <f>CONCATENATE(Measures!B1426&amp;" - "&amp;Measures!D1426)</f>
        <v xml:space="preserve"> - </v>
      </c>
    </row>
    <row r="1427" spans="16:17">
      <c r="P1427" t="str">
        <f>CONCATENATE(ROW(P1427)-2," - ",Components!B1427)</f>
        <v xml:space="preserve">1425 - </v>
      </c>
      <c r="Q1427" t="str">
        <f>CONCATENATE(Measures!B1427&amp;" - "&amp;Measures!D1427)</f>
        <v xml:space="preserve"> - </v>
      </c>
    </row>
    <row r="1428" spans="16:17">
      <c r="P1428" t="str">
        <f>CONCATENATE(ROW(P1428)-2," - ",Components!B1428)</f>
        <v xml:space="preserve">1426 - </v>
      </c>
      <c r="Q1428" t="str">
        <f>CONCATENATE(Measures!B1428&amp;" - "&amp;Measures!D1428)</f>
        <v xml:space="preserve"> - </v>
      </c>
    </row>
    <row r="1429" spans="16:17">
      <c r="P1429" t="str">
        <f>CONCATENATE(ROW(P1429)-2," - ",Components!B1429)</f>
        <v xml:space="preserve">1427 - </v>
      </c>
      <c r="Q1429" t="str">
        <f>CONCATENATE(Measures!B1429&amp;" - "&amp;Measures!D1429)</f>
        <v xml:space="preserve"> - </v>
      </c>
    </row>
    <row r="1430" spans="16:17">
      <c r="P1430" t="str">
        <f>CONCATENATE(ROW(P1430)-2," - ",Components!B1430)</f>
        <v xml:space="preserve">1428 - </v>
      </c>
      <c r="Q1430" t="str">
        <f>CONCATENATE(Measures!B1430&amp;" - "&amp;Measures!D1430)</f>
        <v xml:space="preserve"> - </v>
      </c>
    </row>
    <row r="1431" spans="16:17">
      <c r="P1431" t="str">
        <f>CONCATENATE(ROW(P1431)-2," - ",Components!B1431)</f>
        <v xml:space="preserve">1429 - </v>
      </c>
      <c r="Q1431" t="str">
        <f>CONCATENATE(Measures!B1431&amp;" - "&amp;Measures!D1431)</f>
        <v xml:space="preserve"> - </v>
      </c>
    </row>
    <row r="1432" spans="16:17">
      <c r="P1432" t="str">
        <f>CONCATENATE(ROW(P1432)-2," - ",Components!B1432)</f>
        <v xml:space="preserve">1430 - </v>
      </c>
      <c r="Q1432" t="str">
        <f>CONCATENATE(Measures!B1432&amp;" - "&amp;Measures!D1432)</f>
        <v xml:space="preserve"> - </v>
      </c>
    </row>
    <row r="1433" spans="16:17">
      <c r="P1433" t="str">
        <f>CONCATENATE(ROW(P1433)-2," - ",Components!B1433)</f>
        <v xml:space="preserve">1431 - </v>
      </c>
      <c r="Q1433" t="str">
        <f>CONCATENATE(Measures!B1433&amp;" - "&amp;Measures!D1433)</f>
        <v xml:space="preserve"> - </v>
      </c>
    </row>
    <row r="1434" spans="16:17">
      <c r="P1434" t="str">
        <f>CONCATENATE(ROW(P1434)-2," - ",Components!B1434)</f>
        <v xml:space="preserve">1432 - </v>
      </c>
      <c r="Q1434" t="str">
        <f>CONCATENATE(Measures!B1434&amp;" - "&amp;Measures!D1434)</f>
        <v xml:space="preserve"> - </v>
      </c>
    </row>
    <row r="1435" spans="16:17">
      <c r="P1435" t="str">
        <f>CONCATENATE(ROW(P1435)-2," - ",Components!B1435)</f>
        <v xml:space="preserve">1433 - </v>
      </c>
      <c r="Q1435" t="str">
        <f>CONCATENATE(Measures!B1435&amp;" - "&amp;Measures!D1435)</f>
        <v xml:space="preserve"> - </v>
      </c>
    </row>
    <row r="1436" spans="16:17">
      <c r="P1436" t="str">
        <f>CONCATENATE(ROW(P1436)-2," - ",Components!B1436)</f>
        <v xml:space="preserve">1434 - </v>
      </c>
      <c r="Q1436" t="str">
        <f>CONCATENATE(Measures!B1436&amp;" - "&amp;Measures!D1436)</f>
        <v xml:space="preserve"> - </v>
      </c>
    </row>
    <row r="1437" spans="16:17">
      <c r="P1437" t="str">
        <f>CONCATENATE(ROW(P1437)-2," - ",Components!B1437)</f>
        <v xml:space="preserve">1435 - </v>
      </c>
      <c r="Q1437" t="str">
        <f>CONCATENATE(Measures!B1437&amp;" - "&amp;Measures!D1437)</f>
        <v xml:space="preserve"> - </v>
      </c>
    </row>
    <row r="1438" spans="16:17">
      <c r="P1438" t="str">
        <f>CONCATENATE(ROW(P1438)-2," - ",Components!B1438)</f>
        <v xml:space="preserve">1436 - </v>
      </c>
      <c r="Q1438" t="str">
        <f>CONCATENATE(Measures!B1438&amp;" - "&amp;Measures!D1438)</f>
        <v xml:space="preserve"> - </v>
      </c>
    </row>
    <row r="1439" spans="16:17">
      <c r="P1439" t="str">
        <f>CONCATENATE(ROW(P1439)-2," - ",Components!B1439)</f>
        <v xml:space="preserve">1437 - </v>
      </c>
      <c r="Q1439" t="str">
        <f>CONCATENATE(Measures!B1439&amp;" - "&amp;Measures!D1439)</f>
        <v xml:space="preserve"> - </v>
      </c>
    </row>
    <row r="1440" spans="16:17">
      <c r="P1440" t="str">
        <f>CONCATENATE(ROW(P1440)-2," - ",Components!B1440)</f>
        <v xml:space="preserve">1438 - </v>
      </c>
      <c r="Q1440" t="str">
        <f>CONCATENATE(Measures!B1440&amp;" - "&amp;Measures!D1440)</f>
        <v xml:space="preserve"> - </v>
      </c>
    </row>
    <row r="1441" spans="16:17">
      <c r="P1441" t="str">
        <f>CONCATENATE(ROW(P1441)-2," - ",Components!B1441)</f>
        <v xml:space="preserve">1439 - </v>
      </c>
      <c r="Q1441" t="str">
        <f>CONCATENATE(Measures!B1441&amp;" - "&amp;Measures!D1441)</f>
        <v xml:space="preserve"> - </v>
      </c>
    </row>
    <row r="1442" spans="16:17">
      <c r="P1442" t="str">
        <f>CONCATENATE(ROW(P1442)-2," - ",Components!B1442)</f>
        <v xml:space="preserve">1440 - </v>
      </c>
      <c r="Q1442" t="str">
        <f>CONCATENATE(Measures!B1442&amp;" - "&amp;Measures!D1442)</f>
        <v xml:space="preserve"> - </v>
      </c>
    </row>
    <row r="1443" spans="16:17">
      <c r="P1443" t="str">
        <f>CONCATENATE(ROW(P1443)-2," - ",Components!B1443)</f>
        <v xml:space="preserve">1441 - </v>
      </c>
      <c r="Q1443" t="str">
        <f>CONCATENATE(Measures!B1443&amp;" - "&amp;Measures!D1443)</f>
        <v xml:space="preserve"> - </v>
      </c>
    </row>
    <row r="1444" spans="16:17">
      <c r="P1444" t="str">
        <f>CONCATENATE(ROW(P1444)-2," - ",Components!B1444)</f>
        <v xml:space="preserve">1442 - </v>
      </c>
      <c r="Q1444" t="str">
        <f>CONCATENATE(Measures!B1444&amp;" - "&amp;Measures!D1444)</f>
        <v xml:space="preserve"> - </v>
      </c>
    </row>
    <row r="1445" spans="16:17">
      <c r="P1445" t="str">
        <f>CONCATENATE(ROW(P1445)-2," - ",Components!B1445)</f>
        <v xml:space="preserve">1443 - </v>
      </c>
      <c r="Q1445" t="str">
        <f>CONCATENATE(Measures!B1445&amp;" - "&amp;Measures!D1445)</f>
        <v xml:space="preserve"> - </v>
      </c>
    </row>
    <row r="1446" spans="16:17">
      <c r="P1446" t="str">
        <f>CONCATENATE(ROW(P1446)-2," - ",Components!B1446)</f>
        <v xml:space="preserve">1444 - </v>
      </c>
      <c r="Q1446" t="str">
        <f>CONCATENATE(Measures!B1446&amp;" - "&amp;Measures!D1446)</f>
        <v xml:space="preserve"> - </v>
      </c>
    </row>
    <row r="1447" spans="16:17">
      <c r="P1447" t="str">
        <f>CONCATENATE(ROW(P1447)-2," - ",Components!B1447)</f>
        <v xml:space="preserve">1445 - </v>
      </c>
      <c r="Q1447" t="str">
        <f>CONCATENATE(Measures!B1447&amp;" - "&amp;Measures!D1447)</f>
        <v xml:space="preserve"> - </v>
      </c>
    </row>
    <row r="1448" spans="16:17">
      <c r="P1448" t="str">
        <f>CONCATENATE(ROW(P1448)-2," - ",Components!B1448)</f>
        <v xml:space="preserve">1446 - </v>
      </c>
      <c r="Q1448" t="str">
        <f>CONCATENATE(Measures!B1448&amp;" - "&amp;Measures!D1448)</f>
        <v xml:space="preserve"> - </v>
      </c>
    </row>
    <row r="1449" spans="16:17">
      <c r="P1449" t="str">
        <f>CONCATENATE(ROW(P1449)-2," - ",Components!B1449)</f>
        <v xml:space="preserve">1447 - </v>
      </c>
      <c r="Q1449" t="str">
        <f>CONCATENATE(Measures!B1449&amp;" - "&amp;Measures!D1449)</f>
        <v xml:space="preserve"> - </v>
      </c>
    </row>
    <row r="1450" spans="16:17">
      <c r="P1450" t="str">
        <f>CONCATENATE(ROW(P1450)-2," - ",Components!B1450)</f>
        <v xml:space="preserve">1448 - </v>
      </c>
      <c r="Q1450" t="str">
        <f>CONCATENATE(Measures!B1450&amp;" - "&amp;Measures!D1450)</f>
        <v xml:space="preserve"> - </v>
      </c>
    </row>
    <row r="1451" spans="16:17">
      <c r="P1451" t="str">
        <f>CONCATENATE(ROW(P1451)-2," - ",Components!B1451)</f>
        <v xml:space="preserve">1449 - </v>
      </c>
      <c r="Q1451" t="str">
        <f>CONCATENATE(Measures!B1451&amp;" - "&amp;Measures!D1451)</f>
        <v xml:space="preserve"> - </v>
      </c>
    </row>
    <row r="1452" spans="16:17">
      <c r="P1452" t="str">
        <f>CONCATENATE(ROW(P1452)-2," - ",Components!B1452)</f>
        <v xml:space="preserve">1450 - </v>
      </c>
      <c r="Q1452" t="str">
        <f>CONCATENATE(Measures!B1452&amp;" - "&amp;Measures!D1452)</f>
        <v xml:space="preserve"> - </v>
      </c>
    </row>
    <row r="1453" spans="16:17">
      <c r="P1453" t="str">
        <f>CONCATENATE(ROW(P1453)-2," - ",Components!B1453)</f>
        <v xml:space="preserve">1451 - </v>
      </c>
      <c r="Q1453" t="str">
        <f>CONCATENATE(Measures!B1453&amp;" - "&amp;Measures!D1453)</f>
        <v xml:space="preserve"> - </v>
      </c>
    </row>
    <row r="1454" spans="16:17">
      <c r="P1454" t="str">
        <f>CONCATENATE(ROW(P1454)-2," - ",Components!B1454)</f>
        <v xml:space="preserve">1452 - </v>
      </c>
      <c r="Q1454" t="str">
        <f>CONCATENATE(Measures!B1454&amp;" - "&amp;Measures!D1454)</f>
        <v xml:space="preserve"> - </v>
      </c>
    </row>
    <row r="1455" spans="16:17">
      <c r="P1455" t="str">
        <f>CONCATENATE(ROW(P1455)-2," - ",Components!B1455)</f>
        <v xml:space="preserve">1453 - </v>
      </c>
      <c r="Q1455" t="str">
        <f>CONCATENATE(Measures!B1455&amp;" - "&amp;Measures!D1455)</f>
        <v xml:space="preserve"> - </v>
      </c>
    </row>
    <row r="1456" spans="16:17">
      <c r="P1456" t="str">
        <f>CONCATENATE(ROW(P1456)-2," - ",Components!B1456)</f>
        <v xml:space="preserve">1454 - </v>
      </c>
      <c r="Q1456" t="str">
        <f>CONCATENATE(Measures!B1456&amp;" - "&amp;Measures!D1456)</f>
        <v xml:space="preserve"> - </v>
      </c>
    </row>
    <row r="1457" spans="16:17">
      <c r="P1457" t="str">
        <f>CONCATENATE(ROW(P1457)-2," - ",Components!B1457)</f>
        <v xml:space="preserve">1455 - </v>
      </c>
      <c r="Q1457" t="str">
        <f>CONCATENATE(Measures!B1457&amp;" - "&amp;Measures!D1457)</f>
        <v xml:space="preserve"> - </v>
      </c>
    </row>
    <row r="1458" spans="16:17">
      <c r="P1458" t="str">
        <f>CONCATENATE(ROW(P1458)-2," - ",Components!B1458)</f>
        <v xml:space="preserve">1456 - </v>
      </c>
      <c r="Q1458" t="str">
        <f>CONCATENATE(Measures!B1458&amp;" - "&amp;Measures!D1458)</f>
        <v xml:space="preserve"> - </v>
      </c>
    </row>
    <row r="1459" spans="16:17">
      <c r="P1459" t="str">
        <f>CONCATENATE(ROW(P1459)-2," - ",Components!B1459)</f>
        <v xml:space="preserve">1457 - </v>
      </c>
      <c r="Q1459" t="str">
        <f>CONCATENATE(Measures!B1459&amp;" - "&amp;Measures!D1459)</f>
        <v xml:space="preserve"> - </v>
      </c>
    </row>
    <row r="1460" spans="16:17">
      <c r="P1460" t="str">
        <f>CONCATENATE(ROW(P1460)-2," - ",Components!B1460)</f>
        <v xml:space="preserve">1458 - </v>
      </c>
      <c r="Q1460" t="str">
        <f>CONCATENATE(Measures!B1460&amp;" - "&amp;Measures!D1460)</f>
        <v xml:space="preserve"> - </v>
      </c>
    </row>
    <row r="1461" spans="16:17">
      <c r="P1461" t="str">
        <f>CONCATENATE(ROW(P1461)-2," - ",Components!B1461)</f>
        <v xml:space="preserve">1459 - </v>
      </c>
      <c r="Q1461" t="str">
        <f>CONCATENATE(Measures!B1461&amp;" - "&amp;Measures!D1461)</f>
        <v xml:space="preserve"> - </v>
      </c>
    </row>
    <row r="1462" spans="16:17">
      <c r="P1462" t="str">
        <f>CONCATENATE(ROW(P1462)-2," - ",Components!B1462)</f>
        <v xml:space="preserve">1460 - </v>
      </c>
      <c r="Q1462" t="str">
        <f>CONCATENATE(Measures!B1462&amp;" - "&amp;Measures!D1462)</f>
        <v xml:space="preserve"> - </v>
      </c>
    </row>
    <row r="1463" spans="16:17">
      <c r="P1463" t="str">
        <f>CONCATENATE(ROW(P1463)-2," - ",Components!B1463)</f>
        <v xml:space="preserve">1461 - </v>
      </c>
      <c r="Q1463" t="str">
        <f>CONCATENATE(Measures!B1463&amp;" - "&amp;Measures!D1463)</f>
        <v xml:space="preserve"> - </v>
      </c>
    </row>
    <row r="1464" spans="16:17">
      <c r="P1464" t="str">
        <f>CONCATENATE(ROW(P1464)-2," - ",Components!B1464)</f>
        <v xml:space="preserve">1462 - </v>
      </c>
      <c r="Q1464" t="str">
        <f>CONCATENATE(Measures!B1464&amp;" - "&amp;Measures!D1464)</f>
        <v xml:space="preserve"> - </v>
      </c>
    </row>
    <row r="1465" spans="16:17">
      <c r="P1465" t="str">
        <f>CONCATENATE(ROW(P1465)-2," - ",Components!B1465)</f>
        <v xml:space="preserve">1463 - </v>
      </c>
      <c r="Q1465" t="str">
        <f>CONCATENATE(Measures!B1465&amp;" - "&amp;Measures!D1465)</f>
        <v xml:space="preserve"> - </v>
      </c>
    </row>
    <row r="1466" spans="16:17">
      <c r="P1466" t="str">
        <f>CONCATENATE(ROW(P1466)-2," - ",Components!B1466)</f>
        <v xml:space="preserve">1464 - </v>
      </c>
      <c r="Q1466" t="str">
        <f>CONCATENATE(Measures!B1466&amp;" - "&amp;Measures!D1466)</f>
        <v xml:space="preserve"> - </v>
      </c>
    </row>
    <row r="1467" spans="16:17">
      <c r="P1467" t="str">
        <f>CONCATENATE(ROW(P1467)-2," - ",Components!B1467)</f>
        <v xml:space="preserve">1465 - </v>
      </c>
      <c r="Q1467" t="str">
        <f>CONCATENATE(Measures!B1467&amp;" - "&amp;Measures!D1467)</f>
        <v xml:space="preserve"> - </v>
      </c>
    </row>
    <row r="1468" spans="16:17">
      <c r="P1468" t="str">
        <f>CONCATENATE(ROW(P1468)-2," - ",Components!B1468)</f>
        <v xml:space="preserve">1466 - </v>
      </c>
      <c r="Q1468" t="str">
        <f>CONCATENATE(Measures!B1468&amp;" - "&amp;Measures!D1468)</f>
        <v xml:space="preserve"> - </v>
      </c>
    </row>
    <row r="1469" spans="16:17">
      <c r="P1469" t="str">
        <f>CONCATENATE(ROW(P1469)-2," - ",Components!B1469)</f>
        <v xml:space="preserve">1467 - </v>
      </c>
      <c r="Q1469" t="str">
        <f>CONCATENATE(Measures!B1469&amp;" - "&amp;Measures!D1469)</f>
        <v xml:space="preserve"> - </v>
      </c>
    </row>
    <row r="1470" spans="16:17">
      <c r="P1470" t="str">
        <f>CONCATENATE(ROW(P1470)-2," - ",Components!B1470)</f>
        <v xml:space="preserve">1468 - </v>
      </c>
      <c r="Q1470" t="str">
        <f>CONCATENATE(Measures!B1470&amp;" - "&amp;Measures!D1470)</f>
        <v xml:space="preserve"> - </v>
      </c>
    </row>
    <row r="1471" spans="16:17">
      <c r="P1471" t="str">
        <f>CONCATENATE(ROW(P1471)-2," - ",Components!B1471)</f>
        <v xml:space="preserve">1469 - </v>
      </c>
      <c r="Q1471" t="str">
        <f>CONCATENATE(Measures!B1471&amp;" - "&amp;Measures!D1471)</f>
        <v xml:space="preserve"> - </v>
      </c>
    </row>
    <row r="1472" spans="16:17">
      <c r="P1472" t="str">
        <f>CONCATENATE(ROW(P1472)-2," - ",Components!B1472)</f>
        <v xml:space="preserve">1470 - </v>
      </c>
      <c r="Q1472" t="str">
        <f>CONCATENATE(Measures!B1472&amp;" - "&amp;Measures!D1472)</f>
        <v xml:space="preserve"> - </v>
      </c>
    </row>
    <row r="1473" spans="16:17">
      <c r="P1473" t="str">
        <f>CONCATENATE(ROW(P1473)-2," - ",Components!B1473)</f>
        <v xml:space="preserve">1471 - </v>
      </c>
      <c r="Q1473" t="str">
        <f>CONCATENATE(Measures!B1473&amp;" - "&amp;Measures!D1473)</f>
        <v xml:space="preserve"> - </v>
      </c>
    </row>
    <row r="1474" spans="16:17">
      <c r="P1474" t="str">
        <f>CONCATENATE(ROW(P1474)-2," - ",Components!B1474)</f>
        <v xml:space="preserve">1472 - </v>
      </c>
      <c r="Q1474" t="str">
        <f>CONCATENATE(Measures!B1474&amp;" - "&amp;Measures!D1474)</f>
        <v xml:space="preserve"> - </v>
      </c>
    </row>
    <row r="1475" spans="16:17">
      <c r="P1475" t="str">
        <f>CONCATENATE(ROW(P1475)-2," - ",Components!B1475)</f>
        <v xml:space="preserve">1473 - </v>
      </c>
      <c r="Q1475" t="str">
        <f>CONCATENATE(Measures!B1475&amp;" - "&amp;Measures!D1475)</f>
        <v xml:space="preserve"> - </v>
      </c>
    </row>
    <row r="1476" spans="16:17">
      <c r="P1476" t="str">
        <f>CONCATENATE(ROW(P1476)-2," - ",Components!B1476)</f>
        <v xml:space="preserve">1474 - </v>
      </c>
      <c r="Q1476" t="str">
        <f>CONCATENATE(Measures!B1476&amp;" - "&amp;Measures!D1476)</f>
        <v xml:space="preserve"> - </v>
      </c>
    </row>
    <row r="1477" spans="16:17">
      <c r="P1477" t="str">
        <f>CONCATENATE(ROW(P1477)-2," - ",Components!B1477)</f>
        <v xml:space="preserve">1475 - </v>
      </c>
      <c r="Q1477" t="str">
        <f>CONCATENATE(Measures!B1477&amp;" - "&amp;Measures!D1477)</f>
        <v xml:space="preserve"> - </v>
      </c>
    </row>
    <row r="1478" spans="16:17">
      <c r="P1478" t="str">
        <f>CONCATENATE(ROW(P1478)-2," - ",Components!B1478)</f>
        <v xml:space="preserve">1476 - </v>
      </c>
      <c r="Q1478" t="str">
        <f>CONCATENATE(Measures!B1478&amp;" - "&amp;Measures!D1478)</f>
        <v xml:space="preserve"> - </v>
      </c>
    </row>
    <row r="1479" spans="16:17">
      <c r="P1479" t="str">
        <f>CONCATENATE(ROW(P1479)-2," - ",Components!B1479)</f>
        <v xml:space="preserve">1477 - </v>
      </c>
      <c r="Q1479" t="str">
        <f>CONCATENATE(Measures!B1479&amp;" - "&amp;Measures!D1479)</f>
        <v xml:space="preserve"> - </v>
      </c>
    </row>
    <row r="1480" spans="16:17">
      <c r="P1480" t="str">
        <f>CONCATENATE(ROW(P1480)-2," - ",Components!B1480)</f>
        <v xml:space="preserve">1478 - </v>
      </c>
      <c r="Q1480" t="str">
        <f>CONCATENATE(Measures!B1480&amp;" - "&amp;Measures!D1480)</f>
        <v xml:space="preserve"> - </v>
      </c>
    </row>
    <row r="1481" spans="16:17">
      <c r="P1481" t="str">
        <f>CONCATENATE(ROW(P1481)-2," - ",Components!B1481)</f>
        <v xml:space="preserve">1479 - </v>
      </c>
      <c r="Q1481" t="str">
        <f>CONCATENATE(Measures!B1481&amp;" - "&amp;Measures!D1481)</f>
        <v xml:space="preserve"> - </v>
      </c>
    </row>
    <row r="1482" spans="16:17">
      <c r="P1482" t="str">
        <f>CONCATENATE(ROW(P1482)-2," - ",Components!B1482)</f>
        <v xml:space="preserve">1480 - </v>
      </c>
      <c r="Q1482" t="str">
        <f>CONCATENATE(Measures!B1482&amp;" - "&amp;Measures!D1482)</f>
        <v xml:space="preserve"> - </v>
      </c>
    </row>
    <row r="1483" spans="16:17">
      <c r="P1483" t="str">
        <f>CONCATENATE(ROW(P1483)-2," - ",Components!B1483)</f>
        <v xml:space="preserve">1481 - </v>
      </c>
      <c r="Q1483" t="str">
        <f>CONCATENATE(Measures!B1483&amp;" - "&amp;Measures!D1483)</f>
        <v xml:space="preserve"> - </v>
      </c>
    </row>
    <row r="1484" spans="16:17">
      <c r="P1484" t="str">
        <f>CONCATENATE(ROW(P1484)-2," - ",Components!B1484)</f>
        <v xml:space="preserve">1482 - </v>
      </c>
      <c r="Q1484" t="str">
        <f>CONCATENATE(Measures!B1484&amp;" - "&amp;Measures!D1484)</f>
        <v xml:space="preserve"> - </v>
      </c>
    </row>
    <row r="1485" spans="16:17">
      <c r="P1485" t="str">
        <f>CONCATENATE(ROW(P1485)-2," - ",Components!B1485)</f>
        <v xml:space="preserve">1483 - </v>
      </c>
      <c r="Q1485" t="str">
        <f>CONCATENATE(Measures!B1485&amp;" - "&amp;Measures!D1485)</f>
        <v xml:space="preserve"> - </v>
      </c>
    </row>
    <row r="1486" spans="16:17">
      <c r="P1486" t="str">
        <f>CONCATENATE(ROW(P1486)-2," - ",Components!B1486)</f>
        <v xml:space="preserve">1484 - </v>
      </c>
      <c r="Q1486" t="str">
        <f>CONCATENATE(Measures!B1486&amp;" - "&amp;Measures!D1486)</f>
        <v xml:space="preserve"> - </v>
      </c>
    </row>
    <row r="1487" spans="16:17">
      <c r="P1487" t="str">
        <f>CONCATENATE(ROW(P1487)-2," - ",Components!B1487)</f>
        <v xml:space="preserve">1485 - </v>
      </c>
      <c r="Q1487" t="str">
        <f>CONCATENATE(Measures!B1487&amp;" - "&amp;Measures!D1487)</f>
        <v xml:space="preserve"> - </v>
      </c>
    </row>
    <row r="1488" spans="16:17">
      <c r="P1488" t="str">
        <f>CONCATENATE(ROW(P1488)-2," - ",Components!B1488)</f>
        <v xml:space="preserve">1486 - </v>
      </c>
      <c r="Q1488" t="str">
        <f>CONCATENATE(Measures!B1488&amp;" - "&amp;Measures!D1488)</f>
        <v xml:space="preserve"> - </v>
      </c>
    </row>
    <row r="1489" spans="16:17">
      <c r="P1489" t="str">
        <f>CONCATENATE(ROW(P1489)-2," - ",Components!B1489)</f>
        <v xml:space="preserve">1487 - </v>
      </c>
      <c r="Q1489" t="str">
        <f>CONCATENATE(Measures!B1489&amp;" - "&amp;Measures!D1489)</f>
        <v xml:space="preserve"> - </v>
      </c>
    </row>
    <row r="1490" spans="16:17">
      <c r="P1490" t="str">
        <f>CONCATENATE(ROW(P1490)-2," - ",Components!B1490)</f>
        <v xml:space="preserve">1488 - </v>
      </c>
      <c r="Q1490" t="str">
        <f>CONCATENATE(Measures!B1490&amp;" - "&amp;Measures!D1490)</f>
        <v xml:space="preserve"> - </v>
      </c>
    </row>
    <row r="1491" spans="16:17">
      <c r="P1491" t="str">
        <f>CONCATENATE(ROW(P1491)-2," - ",Components!B1491)</f>
        <v xml:space="preserve">1489 - </v>
      </c>
      <c r="Q1491" t="str">
        <f>CONCATENATE(Measures!B1491&amp;" - "&amp;Measures!D1491)</f>
        <v xml:space="preserve"> - </v>
      </c>
    </row>
    <row r="1492" spans="16:17">
      <c r="P1492" t="str">
        <f>CONCATENATE(ROW(P1492)-2," - ",Components!B1492)</f>
        <v xml:space="preserve">1490 - </v>
      </c>
      <c r="Q1492" t="str">
        <f>CONCATENATE(Measures!B1492&amp;" - "&amp;Measures!D1492)</f>
        <v xml:space="preserve"> - </v>
      </c>
    </row>
    <row r="1493" spans="16:17">
      <c r="P1493" t="str">
        <f>CONCATENATE(ROW(P1493)-2," - ",Components!B1493)</f>
        <v xml:space="preserve">1491 - </v>
      </c>
      <c r="Q1493" t="str">
        <f>CONCATENATE(Measures!B1493&amp;" - "&amp;Measures!D1493)</f>
        <v xml:space="preserve"> - </v>
      </c>
    </row>
    <row r="1494" spans="16:17">
      <c r="P1494" t="str">
        <f>CONCATENATE(ROW(P1494)-2," - ",Components!B1494)</f>
        <v xml:space="preserve">1492 - </v>
      </c>
      <c r="Q1494" t="str">
        <f>CONCATENATE(Measures!B1494&amp;" - "&amp;Measures!D1494)</f>
        <v xml:space="preserve"> - </v>
      </c>
    </row>
    <row r="1495" spans="16:17">
      <c r="P1495" t="str">
        <f>CONCATENATE(ROW(P1495)-2," - ",Components!B1495)</f>
        <v xml:space="preserve">1493 - </v>
      </c>
      <c r="Q1495" t="str">
        <f>CONCATENATE(Measures!B1495&amp;" - "&amp;Measures!D1495)</f>
        <v xml:space="preserve"> - </v>
      </c>
    </row>
    <row r="1496" spans="16:17">
      <c r="P1496" t="str">
        <f>CONCATENATE(ROW(P1496)-2," - ",Components!B1496)</f>
        <v xml:space="preserve">1494 - </v>
      </c>
      <c r="Q1496" t="str">
        <f>CONCATENATE(Measures!B1496&amp;" - "&amp;Measures!D1496)</f>
        <v xml:space="preserve"> - </v>
      </c>
    </row>
    <row r="1497" spans="16:17">
      <c r="P1497" t="str">
        <f>CONCATENATE(ROW(P1497)-2," - ",Components!B1497)</f>
        <v xml:space="preserve">1495 - </v>
      </c>
      <c r="Q1497" t="str">
        <f>CONCATENATE(Measures!B1497&amp;" - "&amp;Measures!D1497)</f>
        <v xml:space="preserve"> - </v>
      </c>
    </row>
    <row r="1498" spans="16:17">
      <c r="P1498" t="str">
        <f>CONCATENATE(ROW(P1498)-2," - ",Components!B1498)</f>
        <v xml:space="preserve">1496 - </v>
      </c>
      <c r="Q1498" t="str">
        <f>CONCATENATE(Measures!B1498&amp;" - "&amp;Measures!D1498)</f>
        <v xml:space="preserve"> - </v>
      </c>
    </row>
    <row r="1499" spans="16:17">
      <c r="P1499" t="str">
        <f>CONCATENATE(ROW(P1499)-2," - ",Components!B1499)</f>
        <v xml:space="preserve">1497 - </v>
      </c>
      <c r="Q1499" t="str">
        <f>CONCATENATE(Measures!B1499&amp;" - "&amp;Measures!D1499)</f>
        <v xml:space="preserve"> - </v>
      </c>
    </row>
    <row r="1500" spans="16:17">
      <c r="P1500" t="str">
        <f>CONCATENATE(ROW(P1500)-2," - ",Components!B1500)</f>
        <v xml:space="preserve">1498 - </v>
      </c>
      <c r="Q1500" t="str">
        <f>CONCATENATE(Measures!B1500&amp;" - "&amp;Measures!D1500)</f>
        <v xml:space="preserve"> - </v>
      </c>
    </row>
    <row r="1501" spans="16:17">
      <c r="P1501" t="str">
        <f>CONCATENATE(ROW(P1501)-2," - ",Components!B1501)</f>
        <v xml:space="preserve">1499 - </v>
      </c>
      <c r="Q1501" t="str">
        <f>CONCATENATE(Measures!B1501&amp;" - "&amp;Measures!D1501)</f>
        <v xml:space="preserve"> - </v>
      </c>
    </row>
    <row r="1502" spans="16:17">
      <c r="P1502" t="str">
        <f>CONCATENATE(ROW(P1502)-2," - ",Components!B1502)</f>
        <v xml:space="preserve">1500 - </v>
      </c>
      <c r="Q1502" t="str">
        <f>CONCATENATE(Measures!B1502&amp;" - "&amp;Measures!D1502)</f>
        <v xml:space="preserve"> - </v>
      </c>
    </row>
    <row r="1503" spans="16:17">
      <c r="P1503" t="str">
        <f>CONCATENATE(ROW(P1503)-2," - ",Components!B1503)</f>
        <v xml:space="preserve">1501 - </v>
      </c>
      <c r="Q1503" t="str">
        <f>CONCATENATE(Measures!B1503&amp;" - "&amp;Measures!D1503)</f>
        <v xml:space="preserve"> - </v>
      </c>
    </row>
    <row r="1504" spans="16:17">
      <c r="P1504" t="str">
        <f>CONCATENATE(ROW(P1504)-2," - ",Components!B1504)</f>
        <v xml:space="preserve">1502 - </v>
      </c>
      <c r="Q1504" t="str">
        <f>CONCATENATE(Measures!B1504&amp;" - "&amp;Measures!D1504)</f>
        <v xml:space="preserve"> - </v>
      </c>
    </row>
    <row r="1505" spans="16:17">
      <c r="P1505" t="str">
        <f>CONCATENATE(ROW(P1505)-2," - ",Components!B1505)</f>
        <v xml:space="preserve">1503 - </v>
      </c>
      <c r="Q1505" t="str">
        <f>CONCATENATE(Measures!B1505&amp;" - "&amp;Measures!D1505)</f>
        <v xml:space="preserve"> - </v>
      </c>
    </row>
    <row r="1506" spans="16:17">
      <c r="P1506" t="str">
        <f>CONCATENATE(ROW(P1506)-2," - ",Components!B1506)</f>
        <v xml:space="preserve">1504 - </v>
      </c>
      <c r="Q1506" t="str">
        <f>CONCATENATE(Measures!B1506&amp;" - "&amp;Measures!D1506)</f>
        <v xml:space="preserve"> - </v>
      </c>
    </row>
    <row r="1507" spans="16:17">
      <c r="P1507" t="str">
        <f>CONCATENATE(ROW(P1507)-2," - ",Components!B1507)</f>
        <v xml:space="preserve">1505 - </v>
      </c>
      <c r="Q1507" t="str">
        <f>CONCATENATE(Measures!B1507&amp;" - "&amp;Measures!D1507)</f>
        <v xml:space="preserve"> - </v>
      </c>
    </row>
    <row r="1508" spans="16:17">
      <c r="P1508" t="str">
        <f>CONCATENATE(ROW(P1508)-2," - ",Components!B1508)</f>
        <v xml:space="preserve">1506 - </v>
      </c>
      <c r="Q1508" t="str">
        <f>CONCATENATE(Measures!B1508&amp;" - "&amp;Measures!D1508)</f>
        <v xml:space="preserve"> - </v>
      </c>
    </row>
    <row r="1509" spans="16:17">
      <c r="P1509" t="str">
        <f>CONCATENATE(ROW(P1509)-2," - ",Components!B1509)</f>
        <v xml:space="preserve">1507 - </v>
      </c>
      <c r="Q1509" t="str">
        <f>CONCATENATE(Measures!B1509&amp;" - "&amp;Measures!D1509)</f>
        <v xml:space="preserve"> - </v>
      </c>
    </row>
    <row r="1510" spans="16:17">
      <c r="P1510" t="str">
        <f>CONCATENATE(ROW(P1510)-2," - ",Components!B1510)</f>
        <v xml:space="preserve">1508 - </v>
      </c>
      <c r="Q1510" t="str">
        <f>CONCATENATE(Measures!B1510&amp;" - "&amp;Measures!D1510)</f>
        <v xml:space="preserve"> - </v>
      </c>
    </row>
    <row r="1511" spans="16:17">
      <c r="P1511" t="str">
        <f>CONCATENATE(ROW(P1511)-2," - ",Components!B1511)</f>
        <v xml:space="preserve">1509 - </v>
      </c>
      <c r="Q1511" t="str">
        <f>CONCATENATE(Measures!B1511&amp;" - "&amp;Measures!D1511)</f>
        <v xml:space="preserve"> - </v>
      </c>
    </row>
    <row r="1512" spans="16:17">
      <c r="P1512" t="str">
        <f>CONCATENATE(ROW(P1512)-2," - ",Components!B1512)</f>
        <v xml:space="preserve">1510 - </v>
      </c>
      <c r="Q1512" t="str">
        <f>CONCATENATE(Measures!B1512&amp;" - "&amp;Measures!D1512)</f>
        <v xml:space="preserve"> - </v>
      </c>
    </row>
    <row r="1513" spans="16:17">
      <c r="P1513" t="str">
        <f>CONCATENATE(ROW(P1513)-2," - ",Components!B1513)</f>
        <v xml:space="preserve">1511 - </v>
      </c>
      <c r="Q1513" t="str">
        <f>CONCATENATE(Measures!B1513&amp;" - "&amp;Measures!D1513)</f>
        <v xml:space="preserve"> - </v>
      </c>
    </row>
    <row r="1514" spans="16:17">
      <c r="P1514" t="str">
        <f>CONCATENATE(ROW(P1514)-2," - ",Components!B1514)</f>
        <v xml:space="preserve">1512 - </v>
      </c>
      <c r="Q1514" t="str">
        <f>CONCATENATE(Measures!B1514&amp;" - "&amp;Measures!D1514)</f>
        <v xml:space="preserve"> - </v>
      </c>
    </row>
    <row r="1515" spans="16:17">
      <c r="P1515" t="str">
        <f>CONCATENATE(ROW(P1515)-2," - ",Components!B1515)</f>
        <v xml:space="preserve">1513 - </v>
      </c>
      <c r="Q1515" t="str">
        <f>CONCATENATE(Measures!B1515&amp;" - "&amp;Measures!D1515)</f>
        <v xml:space="preserve"> - </v>
      </c>
    </row>
    <row r="1516" spans="16:17">
      <c r="P1516" t="str">
        <f>CONCATENATE(ROW(P1516)-2," - ",Components!B1516)</f>
        <v xml:space="preserve">1514 - </v>
      </c>
      <c r="Q1516" t="str">
        <f>CONCATENATE(Measures!B1516&amp;" - "&amp;Measures!D1516)</f>
        <v xml:space="preserve"> - </v>
      </c>
    </row>
    <row r="1517" spans="16:17">
      <c r="P1517" t="str">
        <f>CONCATENATE(ROW(P1517)-2," - ",Components!B1517)</f>
        <v xml:space="preserve">1515 - </v>
      </c>
      <c r="Q1517" t="str">
        <f>CONCATENATE(Measures!B1517&amp;" - "&amp;Measures!D1517)</f>
        <v xml:space="preserve"> - </v>
      </c>
    </row>
    <row r="1518" spans="16:17">
      <c r="P1518" t="str">
        <f>CONCATENATE(ROW(P1518)-2," - ",Components!B1518)</f>
        <v xml:space="preserve">1516 - </v>
      </c>
      <c r="Q1518" t="str">
        <f>CONCATENATE(Measures!B1518&amp;" - "&amp;Measures!D1518)</f>
        <v xml:space="preserve"> - </v>
      </c>
    </row>
    <row r="1519" spans="16:17">
      <c r="P1519" t="str">
        <f>CONCATENATE(ROW(P1519)-2," - ",Components!B1519)</f>
        <v xml:space="preserve">1517 - </v>
      </c>
      <c r="Q1519" t="str">
        <f>CONCATENATE(Measures!B1519&amp;" - "&amp;Measures!D1519)</f>
        <v xml:space="preserve"> - </v>
      </c>
    </row>
    <row r="1520" spans="16:17">
      <c r="P1520" t="str">
        <f>CONCATENATE(ROW(P1520)-2," - ",Components!B1520)</f>
        <v xml:space="preserve">1518 - </v>
      </c>
      <c r="Q1520" t="str">
        <f>CONCATENATE(Measures!B1520&amp;" - "&amp;Measures!D1520)</f>
        <v xml:space="preserve"> - </v>
      </c>
    </row>
    <row r="1521" spans="16:17">
      <c r="P1521" t="str">
        <f>CONCATENATE(ROW(P1521)-2," - ",Components!B1521)</f>
        <v xml:space="preserve">1519 - </v>
      </c>
      <c r="Q1521" t="str">
        <f>CONCATENATE(Measures!B1521&amp;" - "&amp;Measures!D1521)</f>
        <v xml:space="preserve"> - </v>
      </c>
    </row>
    <row r="1522" spans="16:17">
      <c r="P1522" t="str">
        <f>CONCATENATE(ROW(P1522)-2," - ",Components!B1522)</f>
        <v xml:space="preserve">1520 - </v>
      </c>
      <c r="Q1522" t="str">
        <f>CONCATENATE(Measures!B1522&amp;" - "&amp;Measures!D1522)</f>
        <v xml:space="preserve"> - </v>
      </c>
    </row>
    <row r="1523" spans="16:17">
      <c r="P1523" t="str">
        <f>CONCATENATE(ROW(P1523)-2," - ",Components!B1523)</f>
        <v xml:space="preserve">1521 - </v>
      </c>
      <c r="Q1523" t="str">
        <f>CONCATENATE(Measures!B1523&amp;" - "&amp;Measures!D1523)</f>
        <v xml:space="preserve"> - </v>
      </c>
    </row>
    <row r="1524" spans="16:17">
      <c r="P1524" t="str">
        <f>CONCATENATE(ROW(P1524)-2," - ",Components!B1524)</f>
        <v xml:space="preserve">1522 - </v>
      </c>
      <c r="Q1524" t="str">
        <f>CONCATENATE(Measures!B1524&amp;" - "&amp;Measures!D1524)</f>
        <v xml:space="preserve"> - </v>
      </c>
    </row>
    <row r="1525" spans="16:17">
      <c r="P1525" t="str">
        <f>CONCATENATE(ROW(P1525)-2," - ",Components!B1525)</f>
        <v xml:space="preserve">1523 - </v>
      </c>
      <c r="Q1525" t="str">
        <f>CONCATENATE(Measures!B1525&amp;" - "&amp;Measures!D1525)</f>
        <v xml:space="preserve"> - </v>
      </c>
    </row>
    <row r="1526" spans="16:17">
      <c r="P1526" t="str">
        <f>CONCATENATE(ROW(P1526)-2," - ",Components!B1526)</f>
        <v xml:space="preserve">1524 - </v>
      </c>
      <c r="Q1526" t="str">
        <f>CONCATENATE(Measures!B1526&amp;" - "&amp;Measures!D1526)</f>
        <v xml:space="preserve"> - </v>
      </c>
    </row>
    <row r="1527" spans="16:17">
      <c r="P1527" t="str">
        <f>CONCATENATE(ROW(P1527)-2," - ",Components!B1527)</f>
        <v xml:space="preserve">1525 - </v>
      </c>
      <c r="Q1527" t="str">
        <f>CONCATENATE(Measures!B1527&amp;" - "&amp;Measures!D1527)</f>
        <v xml:space="preserve"> - </v>
      </c>
    </row>
    <row r="1528" spans="16:17">
      <c r="P1528" t="str">
        <f>CONCATENATE(ROW(P1528)-2," - ",Components!B1528)</f>
        <v xml:space="preserve">1526 - </v>
      </c>
      <c r="Q1528" t="str">
        <f>CONCATENATE(Measures!B1528&amp;" - "&amp;Measures!D1528)</f>
        <v xml:space="preserve"> - </v>
      </c>
    </row>
    <row r="1529" spans="16:17">
      <c r="P1529" t="str">
        <f>CONCATENATE(ROW(P1529)-2," - ",Components!B1529)</f>
        <v xml:space="preserve">1527 - </v>
      </c>
      <c r="Q1529" t="str">
        <f>CONCATENATE(Measures!B1529&amp;" - "&amp;Measures!D1529)</f>
        <v xml:space="preserve"> - </v>
      </c>
    </row>
    <row r="1530" spans="16:17">
      <c r="P1530" t="str">
        <f>CONCATENATE(ROW(P1530)-2," - ",Components!B1530)</f>
        <v xml:space="preserve">1528 - </v>
      </c>
      <c r="Q1530" t="str">
        <f>CONCATENATE(Measures!B1530&amp;" - "&amp;Measures!D1530)</f>
        <v xml:space="preserve"> - </v>
      </c>
    </row>
    <row r="1531" spans="16:17">
      <c r="P1531" t="str">
        <f>CONCATENATE(ROW(P1531)-2," - ",Components!B1531)</f>
        <v xml:space="preserve">1529 - </v>
      </c>
      <c r="Q1531" t="str">
        <f>CONCATENATE(Measures!B1531&amp;" - "&amp;Measures!D1531)</f>
        <v xml:space="preserve"> - </v>
      </c>
    </row>
    <row r="1532" spans="16:17">
      <c r="P1532" t="str">
        <f>CONCATENATE(ROW(P1532)-2," - ",Components!B1532)</f>
        <v xml:space="preserve">1530 - </v>
      </c>
      <c r="Q1532" t="str">
        <f>CONCATENATE(Measures!B1532&amp;" - "&amp;Measures!D1532)</f>
        <v xml:space="preserve"> - </v>
      </c>
    </row>
    <row r="1533" spans="16:17">
      <c r="P1533" t="str">
        <f>CONCATENATE(ROW(P1533)-2," - ",Components!B1533)</f>
        <v xml:space="preserve">1531 - </v>
      </c>
      <c r="Q1533" t="str">
        <f>CONCATENATE(Measures!B1533&amp;" - "&amp;Measures!D1533)</f>
        <v xml:space="preserve"> - </v>
      </c>
    </row>
    <row r="1534" spans="16:17">
      <c r="P1534" t="str">
        <f>CONCATENATE(ROW(P1534)-2," - ",Components!B1534)</f>
        <v xml:space="preserve">1532 - </v>
      </c>
      <c r="Q1534" t="str">
        <f>CONCATENATE(Measures!B1534&amp;" - "&amp;Measures!D1534)</f>
        <v xml:space="preserve"> - </v>
      </c>
    </row>
    <row r="1535" spans="16:17">
      <c r="P1535" t="str">
        <f>CONCATENATE(ROW(P1535)-2," - ",Components!B1535)</f>
        <v xml:space="preserve">1533 - </v>
      </c>
      <c r="Q1535" t="str">
        <f>CONCATENATE(Measures!B1535&amp;" - "&amp;Measures!D1535)</f>
        <v xml:space="preserve"> - </v>
      </c>
    </row>
    <row r="1536" spans="16:17">
      <c r="P1536" t="str">
        <f>CONCATENATE(ROW(P1536)-2," - ",Components!B1536)</f>
        <v xml:space="preserve">1534 - </v>
      </c>
      <c r="Q1536" t="str">
        <f>CONCATENATE(Measures!B1536&amp;" - "&amp;Measures!D1536)</f>
        <v xml:space="preserve"> - </v>
      </c>
    </row>
    <row r="1537" spans="16:17">
      <c r="P1537" t="str">
        <f>CONCATENATE(ROW(P1537)-2," - ",Components!B1537)</f>
        <v xml:space="preserve">1535 - </v>
      </c>
      <c r="Q1537" t="str">
        <f>CONCATENATE(Measures!B1537&amp;" - "&amp;Measures!D1537)</f>
        <v xml:space="preserve"> - </v>
      </c>
    </row>
    <row r="1538" spans="16:17">
      <c r="P1538" t="str">
        <f>CONCATENATE(ROW(P1538)-2," - ",Components!B1538)</f>
        <v xml:space="preserve">1536 - </v>
      </c>
      <c r="Q1538" t="str">
        <f>CONCATENATE(Measures!B1538&amp;" - "&amp;Measures!D1538)</f>
        <v xml:space="preserve"> - </v>
      </c>
    </row>
    <row r="1539" spans="16:17">
      <c r="P1539" t="str">
        <f>CONCATENATE(ROW(P1539)-2," - ",Components!B1539)</f>
        <v xml:space="preserve">1537 - </v>
      </c>
      <c r="Q1539" t="str">
        <f>CONCATENATE(Measures!B1539&amp;" - "&amp;Measures!D1539)</f>
        <v xml:space="preserve"> - </v>
      </c>
    </row>
    <row r="1540" spans="16:17">
      <c r="P1540" t="str">
        <f>CONCATENATE(ROW(P1540)-2," - ",Components!B1540)</f>
        <v xml:space="preserve">1538 - </v>
      </c>
      <c r="Q1540" t="str">
        <f>CONCATENATE(Measures!B1540&amp;" - "&amp;Measures!D1540)</f>
        <v xml:space="preserve"> - </v>
      </c>
    </row>
    <row r="1541" spans="16:17">
      <c r="P1541" t="str">
        <f>CONCATENATE(ROW(P1541)-2," - ",Components!B1541)</f>
        <v xml:space="preserve">1539 - </v>
      </c>
      <c r="Q1541" t="str">
        <f>CONCATENATE(Measures!B1541&amp;" - "&amp;Measures!D1541)</f>
        <v xml:space="preserve"> - </v>
      </c>
    </row>
    <row r="1542" spans="16:17">
      <c r="P1542" t="str">
        <f>CONCATENATE(ROW(P1542)-2," - ",Components!B1542)</f>
        <v xml:space="preserve">1540 - </v>
      </c>
      <c r="Q1542" t="str">
        <f>CONCATENATE(Measures!B1542&amp;" - "&amp;Measures!D1542)</f>
        <v xml:space="preserve"> - </v>
      </c>
    </row>
    <row r="1543" spans="16:17">
      <c r="P1543" t="str">
        <f>CONCATENATE(ROW(P1543)-2," - ",Components!B1543)</f>
        <v xml:space="preserve">1541 - </v>
      </c>
      <c r="Q1543" t="str">
        <f>CONCATENATE(Measures!B1543&amp;" - "&amp;Measures!D1543)</f>
        <v xml:space="preserve"> - </v>
      </c>
    </row>
    <row r="1544" spans="16:17">
      <c r="P1544" t="str">
        <f>CONCATENATE(ROW(P1544)-2," - ",Components!B1544)</f>
        <v xml:space="preserve">1542 - </v>
      </c>
      <c r="Q1544" t="str">
        <f>CONCATENATE(Measures!B1544&amp;" - "&amp;Measures!D1544)</f>
        <v xml:space="preserve"> - </v>
      </c>
    </row>
    <row r="1545" spans="16:17">
      <c r="P1545" t="str">
        <f>CONCATENATE(ROW(P1545)-2," - ",Components!B1545)</f>
        <v xml:space="preserve">1543 - </v>
      </c>
      <c r="Q1545" t="str">
        <f>CONCATENATE(Measures!B1545&amp;" - "&amp;Measures!D1545)</f>
        <v xml:space="preserve"> - </v>
      </c>
    </row>
    <row r="1546" spans="16:17">
      <c r="P1546" t="str">
        <f>CONCATENATE(ROW(P1546)-2," - ",Components!B1546)</f>
        <v xml:space="preserve">1544 - </v>
      </c>
      <c r="Q1546" t="str">
        <f>CONCATENATE(Measures!B1546&amp;" - "&amp;Measures!D1546)</f>
        <v xml:space="preserve"> - </v>
      </c>
    </row>
    <row r="1547" spans="16:17">
      <c r="P1547" t="str">
        <f>CONCATENATE(ROW(P1547)-2," - ",Components!B1547)</f>
        <v xml:space="preserve">1545 - </v>
      </c>
      <c r="Q1547" t="str">
        <f>CONCATENATE(Measures!B1547&amp;" - "&amp;Measures!D1547)</f>
        <v xml:space="preserve"> - </v>
      </c>
    </row>
    <row r="1548" spans="16:17">
      <c r="P1548" t="str">
        <f>CONCATENATE(ROW(P1548)-2," - ",Components!B1548)</f>
        <v xml:space="preserve">1546 - </v>
      </c>
      <c r="Q1548" t="str">
        <f>CONCATENATE(Measures!B1548&amp;" - "&amp;Measures!D1548)</f>
        <v xml:space="preserve"> - </v>
      </c>
    </row>
    <row r="1549" spans="16:17">
      <c r="P1549" t="str">
        <f>CONCATENATE(ROW(P1549)-2," - ",Components!B1549)</f>
        <v xml:space="preserve">1547 - </v>
      </c>
      <c r="Q1549" t="str">
        <f>CONCATENATE(Measures!B1549&amp;" - "&amp;Measures!D1549)</f>
        <v xml:space="preserve"> - </v>
      </c>
    </row>
    <row r="1550" spans="16:17">
      <c r="P1550" t="str">
        <f>CONCATENATE(ROW(P1550)-2," - ",Components!B1550)</f>
        <v xml:space="preserve">1548 - </v>
      </c>
      <c r="Q1550" t="str">
        <f>CONCATENATE(Measures!B1550&amp;" - "&amp;Measures!D1550)</f>
        <v xml:space="preserve"> - </v>
      </c>
    </row>
    <row r="1551" spans="16:17">
      <c r="P1551" t="str">
        <f>CONCATENATE(ROW(P1551)-2," - ",Components!B1551)</f>
        <v xml:space="preserve">1549 - </v>
      </c>
      <c r="Q1551" t="str">
        <f>CONCATENATE(Measures!B1551&amp;" - "&amp;Measures!D1551)</f>
        <v xml:space="preserve"> - </v>
      </c>
    </row>
    <row r="1552" spans="16:17">
      <c r="P1552" t="str">
        <f>CONCATENATE(ROW(P1552)-2," - ",Components!B1552)</f>
        <v xml:space="preserve">1550 - </v>
      </c>
      <c r="Q1552" t="str">
        <f>CONCATENATE(Measures!B1552&amp;" - "&amp;Measures!D1552)</f>
        <v xml:space="preserve"> - </v>
      </c>
    </row>
    <row r="1553" spans="16:17">
      <c r="P1553" t="str">
        <f>CONCATENATE(ROW(P1553)-2," - ",Components!B1553)</f>
        <v xml:space="preserve">1551 - </v>
      </c>
      <c r="Q1553" t="str">
        <f>CONCATENATE(Measures!B1553&amp;" - "&amp;Measures!D1553)</f>
        <v xml:space="preserve"> - </v>
      </c>
    </row>
    <row r="1554" spans="16:17">
      <c r="P1554" t="str">
        <f>CONCATENATE(ROW(P1554)-2," - ",Components!B1554)</f>
        <v xml:space="preserve">1552 - </v>
      </c>
      <c r="Q1554" t="str">
        <f>CONCATENATE(Measures!B1554&amp;" - "&amp;Measures!D1554)</f>
        <v xml:space="preserve"> - </v>
      </c>
    </row>
    <row r="1555" spans="16:17">
      <c r="P1555" t="str">
        <f>CONCATENATE(ROW(P1555)-2," - ",Components!B1555)</f>
        <v xml:space="preserve">1553 - </v>
      </c>
      <c r="Q1555" t="str">
        <f>CONCATENATE(Measures!B1555&amp;" - "&amp;Measures!D1555)</f>
        <v xml:space="preserve"> - </v>
      </c>
    </row>
    <row r="1556" spans="16:17">
      <c r="P1556" t="str">
        <f>CONCATENATE(ROW(P1556)-2," - ",Components!B1556)</f>
        <v xml:space="preserve">1554 - </v>
      </c>
      <c r="Q1556" t="str">
        <f>CONCATENATE(Measures!B1556&amp;" - "&amp;Measures!D1556)</f>
        <v xml:space="preserve"> - </v>
      </c>
    </row>
    <row r="1557" spans="16:17">
      <c r="P1557" t="str">
        <f>CONCATENATE(ROW(P1557)-2," - ",Components!B1557)</f>
        <v xml:space="preserve">1555 - </v>
      </c>
      <c r="Q1557" t="str">
        <f>CONCATENATE(Measures!B1557&amp;" - "&amp;Measures!D1557)</f>
        <v xml:space="preserve"> - </v>
      </c>
    </row>
    <row r="1558" spans="16:17">
      <c r="P1558" t="str">
        <f>CONCATENATE(ROW(P1558)-2," - ",Components!B1558)</f>
        <v xml:space="preserve">1556 - </v>
      </c>
      <c r="Q1558" t="str">
        <f>CONCATENATE(Measures!B1558&amp;" - "&amp;Measures!D1558)</f>
        <v xml:space="preserve"> - </v>
      </c>
    </row>
    <row r="1559" spans="16:17">
      <c r="P1559" t="str">
        <f>CONCATENATE(ROW(P1559)-2," - ",Components!B1559)</f>
        <v xml:space="preserve">1557 - </v>
      </c>
      <c r="Q1559" t="str">
        <f>CONCATENATE(Measures!B1559&amp;" - "&amp;Measures!D1559)</f>
        <v xml:space="preserve"> - </v>
      </c>
    </row>
    <row r="1560" spans="16:17">
      <c r="P1560" t="str">
        <f>CONCATENATE(ROW(P1560)-2," - ",Components!B1560)</f>
        <v xml:space="preserve">1558 - </v>
      </c>
      <c r="Q1560" t="str">
        <f>CONCATENATE(Measures!B1560&amp;" - "&amp;Measures!D1560)</f>
        <v xml:space="preserve"> - </v>
      </c>
    </row>
    <row r="1561" spans="16:17">
      <c r="P1561" t="str">
        <f>CONCATENATE(ROW(P1561)-2," - ",Components!B1561)</f>
        <v xml:space="preserve">1559 - </v>
      </c>
      <c r="Q1561" t="str">
        <f>CONCATENATE(Measures!B1561&amp;" - "&amp;Measures!D1561)</f>
        <v xml:space="preserve"> - </v>
      </c>
    </row>
    <row r="1562" spans="16:17">
      <c r="P1562" t="str">
        <f>CONCATENATE(ROW(P1562)-2," - ",Components!B1562)</f>
        <v xml:space="preserve">1560 - </v>
      </c>
      <c r="Q1562" t="str">
        <f>CONCATENATE(Measures!B1562&amp;" - "&amp;Measures!D1562)</f>
        <v xml:space="preserve"> - </v>
      </c>
    </row>
    <row r="1563" spans="16:17">
      <c r="P1563" t="str">
        <f>CONCATENATE(ROW(P1563)-2," - ",Components!B1563)</f>
        <v xml:space="preserve">1561 - </v>
      </c>
      <c r="Q1563" t="str">
        <f>CONCATENATE(Measures!B1563&amp;" - "&amp;Measures!D1563)</f>
        <v xml:space="preserve"> - </v>
      </c>
    </row>
    <row r="1564" spans="16:17">
      <c r="P1564" t="str">
        <f>CONCATENATE(ROW(P1564)-2," - ",Components!B1564)</f>
        <v xml:space="preserve">1562 - </v>
      </c>
      <c r="Q1564" t="str">
        <f>CONCATENATE(Measures!B1564&amp;" - "&amp;Measures!D1564)</f>
        <v xml:space="preserve"> - </v>
      </c>
    </row>
    <row r="1565" spans="16:17">
      <c r="P1565" t="str">
        <f>CONCATENATE(ROW(P1565)-2," - ",Components!B1565)</f>
        <v xml:space="preserve">1563 - </v>
      </c>
      <c r="Q1565" t="str">
        <f>CONCATENATE(Measures!B1565&amp;" - "&amp;Measures!D1565)</f>
        <v xml:space="preserve"> - </v>
      </c>
    </row>
    <row r="1566" spans="16:17">
      <c r="P1566" t="str">
        <f>CONCATENATE(ROW(P1566)-2," - ",Components!B1566)</f>
        <v xml:space="preserve">1564 - </v>
      </c>
      <c r="Q1566" t="str">
        <f>CONCATENATE(Measures!B1566&amp;" - "&amp;Measures!D1566)</f>
        <v xml:space="preserve"> - </v>
      </c>
    </row>
    <row r="1567" spans="16:17">
      <c r="P1567" t="str">
        <f>CONCATENATE(ROW(P1567)-2," - ",Components!B1567)</f>
        <v xml:space="preserve">1565 - </v>
      </c>
      <c r="Q1567" t="str">
        <f>CONCATENATE(Measures!B1567&amp;" - "&amp;Measures!D1567)</f>
        <v xml:space="preserve"> - </v>
      </c>
    </row>
    <row r="1568" spans="16:17">
      <c r="P1568" t="str">
        <f>CONCATENATE(ROW(P1568)-2," - ",Components!B1568)</f>
        <v xml:space="preserve">1566 - </v>
      </c>
      <c r="Q1568" t="str">
        <f>CONCATENATE(Measures!B1568&amp;" - "&amp;Measures!D1568)</f>
        <v xml:space="preserve"> - </v>
      </c>
    </row>
    <row r="1569" spans="16:17">
      <c r="P1569" t="str">
        <f>CONCATENATE(ROW(P1569)-2," - ",Components!B1569)</f>
        <v xml:space="preserve">1567 - </v>
      </c>
      <c r="Q1569" t="str">
        <f>CONCATENATE(Measures!B1569&amp;" - "&amp;Measures!D1569)</f>
        <v xml:space="preserve"> - </v>
      </c>
    </row>
    <row r="1570" spans="16:17">
      <c r="P1570" t="str">
        <f>CONCATENATE(ROW(P1570)-2," - ",Components!B1570)</f>
        <v xml:space="preserve">1568 - </v>
      </c>
      <c r="Q1570" t="str">
        <f>CONCATENATE(Measures!B1570&amp;" - "&amp;Measures!D1570)</f>
        <v xml:space="preserve"> - </v>
      </c>
    </row>
    <row r="1571" spans="16:17">
      <c r="P1571" t="str">
        <f>CONCATENATE(ROW(P1571)-2," - ",Components!B1571)</f>
        <v xml:space="preserve">1569 - </v>
      </c>
      <c r="Q1571" t="str">
        <f>CONCATENATE(Measures!B1571&amp;" - "&amp;Measures!D1571)</f>
        <v xml:space="preserve"> - </v>
      </c>
    </row>
    <row r="1572" spans="16:17">
      <c r="P1572" t="str">
        <f>CONCATENATE(ROW(P1572)-2," - ",Components!B1572)</f>
        <v xml:space="preserve">1570 - </v>
      </c>
      <c r="Q1572" t="str">
        <f>CONCATENATE(Measures!B1572&amp;" - "&amp;Measures!D1572)</f>
        <v xml:space="preserve"> - </v>
      </c>
    </row>
    <row r="1573" spans="16:17">
      <c r="P1573" t="str">
        <f>CONCATENATE(ROW(P1573)-2," - ",Components!B1573)</f>
        <v xml:space="preserve">1571 - </v>
      </c>
      <c r="Q1573" t="str">
        <f>CONCATENATE(Measures!B1573&amp;" - "&amp;Measures!D1573)</f>
        <v xml:space="preserve"> - </v>
      </c>
    </row>
    <row r="1574" spans="16:17">
      <c r="P1574" t="str">
        <f>CONCATENATE(ROW(P1574)-2," - ",Components!B1574)</f>
        <v xml:space="preserve">1572 - </v>
      </c>
      <c r="Q1574" t="str">
        <f>CONCATENATE(Measures!B1574&amp;" - "&amp;Measures!D1574)</f>
        <v xml:space="preserve"> - </v>
      </c>
    </row>
    <row r="1575" spans="16:17">
      <c r="P1575" t="str">
        <f>CONCATENATE(ROW(P1575)-2," - ",Components!B1575)</f>
        <v xml:space="preserve">1573 - </v>
      </c>
      <c r="Q1575" t="str">
        <f>CONCATENATE(Measures!B1575&amp;" - "&amp;Measures!D1575)</f>
        <v xml:space="preserve"> - </v>
      </c>
    </row>
    <row r="1576" spans="16:17">
      <c r="P1576" t="str">
        <f>CONCATENATE(ROW(P1576)-2," - ",Components!B1576)</f>
        <v xml:space="preserve">1574 - </v>
      </c>
      <c r="Q1576" t="str">
        <f>CONCATENATE(Measures!B1576&amp;" - "&amp;Measures!D1576)</f>
        <v xml:space="preserve"> - </v>
      </c>
    </row>
    <row r="1577" spans="16:17">
      <c r="P1577" t="str">
        <f>CONCATENATE(ROW(P1577)-2," - ",Components!B1577)</f>
        <v xml:space="preserve">1575 - </v>
      </c>
      <c r="Q1577" t="str">
        <f>CONCATENATE(Measures!B1577&amp;" - "&amp;Measures!D1577)</f>
        <v xml:space="preserve"> - </v>
      </c>
    </row>
    <row r="1578" spans="16:17">
      <c r="P1578" t="str">
        <f>CONCATENATE(ROW(P1578)-2," - ",Components!B1578)</f>
        <v xml:space="preserve">1576 - </v>
      </c>
      <c r="Q1578" t="str">
        <f>CONCATENATE(Measures!B1578&amp;" - "&amp;Measures!D1578)</f>
        <v xml:space="preserve"> - </v>
      </c>
    </row>
    <row r="1579" spans="16:17">
      <c r="P1579" t="str">
        <f>CONCATENATE(ROW(P1579)-2," - ",Components!B1579)</f>
        <v xml:space="preserve">1577 - </v>
      </c>
      <c r="Q1579" t="str">
        <f>CONCATENATE(Measures!B1579&amp;" - "&amp;Measures!D1579)</f>
        <v xml:space="preserve"> - </v>
      </c>
    </row>
    <row r="1580" spans="16:17">
      <c r="P1580" t="str">
        <f>CONCATENATE(ROW(P1580)-2," - ",Components!B1580)</f>
        <v xml:space="preserve">1578 - </v>
      </c>
      <c r="Q1580" t="str">
        <f>CONCATENATE(Measures!B1580&amp;" - "&amp;Measures!D1580)</f>
        <v xml:space="preserve"> - </v>
      </c>
    </row>
    <row r="1581" spans="16:17">
      <c r="P1581" t="str">
        <f>CONCATENATE(ROW(P1581)-2," - ",Components!B1581)</f>
        <v xml:space="preserve">1579 - </v>
      </c>
      <c r="Q1581" t="str">
        <f>CONCATENATE(Measures!B1581&amp;" - "&amp;Measures!D1581)</f>
        <v xml:space="preserve"> - </v>
      </c>
    </row>
    <row r="1582" spans="16:17">
      <c r="P1582" t="str">
        <f>CONCATENATE(ROW(P1582)-2," - ",Components!B1582)</f>
        <v xml:space="preserve">1580 - </v>
      </c>
      <c r="Q1582" t="str">
        <f>CONCATENATE(Measures!B1582&amp;" - "&amp;Measures!D1582)</f>
        <v xml:space="preserve"> - </v>
      </c>
    </row>
    <row r="1583" spans="16:17">
      <c r="P1583" t="str">
        <f>CONCATENATE(ROW(P1583)-2," - ",Components!B1583)</f>
        <v xml:space="preserve">1581 - </v>
      </c>
      <c r="Q1583" t="str">
        <f>CONCATENATE(Measures!B1583&amp;" - "&amp;Measures!D1583)</f>
        <v xml:space="preserve"> - </v>
      </c>
    </row>
    <row r="1584" spans="16:17">
      <c r="P1584" t="str">
        <f>CONCATENATE(ROW(P1584)-2," - ",Components!B1584)</f>
        <v xml:space="preserve">1582 - </v>
      </c>
      <c r="Q1584" t="str">
        <f>CONCATENATE(Measures!B1584&amp;" - "&amp;Measures!D1584)</f>
        <v xml:space="preserve"> - </v>
      </c>
    </row>
    <row r="1585" spans="16:17">
      <c r="P1585" t="str">
        <f>CONCATENATE(ROW(P1585)-2," - ",Components!B1585)</f>
        <v xml:space="preserve">1583 - </v>
      </c>
      <c r="Q1585" t="str">
        <f>CONCATENATE(Measures!B1585&amp;" - "&amp;Measures!D1585)</f>
        <v xml:space="preserve"> - </v>
      </c>
    </row>
    <row r="1586" spans="16:17">
      <c r="P1586" t="str">
        <f>CONCATENATE(ROW(P1586)-2," - ",Components!B1586)</f>
        <v xml:space="preserve">1584 - </v>
      </c>
      <c r="Q1586" t="str">
        <f>CONCATENATE(Measures!B1586&amp;" - "&amp;Measures!D1586)</f>
        <v xml:space="preserve"> - </v>
      </c>
    </row>
    <row r="1587" spans="16:17">
      <c r="P1587" t="str">
        <f>CONCATENATE(ROW(P1587)-2," - ",Components!B1587)</f>
        <v xml:space="preserve">1585 - </v>
      </c>
      <c r="Q1587" t="str">
        <f>CONCATENATE(Measures!B1587&amp;" - "&amp;Measures!D1587)</f>
        <v xml:space="preserve"> - </v>
      </c>
    </row>
    <row r="1588" spans="16:17">
      <c r="P1588" t="str">
        <f>CONCATENATE(ROW(P1588)-2," - ",Components!B1588)</f>
        <v xml:space="preserve">1586 - </v>
      </c>
      <c r="Q1588" t="str">
        <f>CONCATENATE(Measures!B1588&amp;" - "&amp;Measures!D1588)</f>
        <v xml:space="preserve"> - </v>
      </c>
    </row>
    <row r="1589" spans="16:17">
      <c r="P1589" t="str">
        <f>CONCATENATE(ROW(P1589)-2," - ",Components!B1589)</f>
        <v xml:space="preserve">1587 - </v>
      </c>
      <c r="Q1589" t="str">
        <f>CONCATENATE(Measures!B1589&amp;" - "&amp;Measures!D1589)</f>
        <v xml:space="preserve"> - </v>
      </c>
    </row>
    <row r="1590" spans="16:17">
      <c r="P1590" t="str">
        <f>CONCATENATE(ROW(P1590)-2," - ",Components!B1590)</f>
        <v xml:space="preserve">1588 - </v>
      </c>
      <c r="Q1590" t="str">
        <f>CONCATENATE(Measures!B1590&amp;" - "&amp;Measures!D1590)</f>
        <v xml:space="preserve"> - </v>
      </c>
    </row>
    <row r="1591" spans="16:17">
      <c r="P1591" t="str">
        <f>CONCATENATE(ROW(P1591)-2," - ",Components!B1591)</f>
        <v xml:space="preserve">1589 - </v>
      </c>
      <c r="Q1591" t="str">
        <f>CONCATENATE(Measures!B1591&amp;" - "&amp;Measures!D1591)</f>
        <v xml:space="preserve"> - </v>
      </c>
    </row>
    <row r="1592" spans="16:17">
      <c r="P1592" t="str">
        <f>CONCATENATE(ROW(P1592)-2," - ",Components!B1592)</f>
        <v xml:space="preserve">1590 - </v>
      </c>
      <c r="Q1592" t="str">
        <f>CONCATENATE(Measures!B1592&amp;" - "&amp;Measures!D1592)</f>
        <v xml:space="preserve"> - </v>
      </c>
    </row>
    <row r="1593" spans="16:17">
      <c r="P1593" t="str">
        <f>CONCATENATE(ROW(P1593)-2," - ",Components!B1593)</f>
        <v xml:space="preserve">1591 - </v>
      </c>
      <c r="Q1593" t="str">
        <f>CONCATENATE(Measures!B1593&amp;" - "&amp;Measures!D1593)</f>
        <v xml:space="preserve"> - </v>
      </c>
    </row>
    <row r="1594" spans="16:17">
      <c r="P1594" t="str">
        <f>CONCATENATE(ROW(P1594)-2," - ",Components!B1594)</f>
        <v xml:space="preserve">1592 - </v>
      </c>
      <c r="Q1594" t="str">
        <f>CONCATENATE(Measures!B1594&amp;" - "&amp;Measures!D1594)</f>
        <v xml:space="preserve"> - </v>
      </c>
    </row>
    <row r="1595" spans="16:17">
      <c r="P1595" t="str">
        <f>CONCATENATE(ROW(P1595)-2," - ",Components!B1595)</f>
        <v xml:space="preserve">1593 - </v>
      </c>
      <c r="Q1595" t="str">
        <f>CONCATENATE(Measures!B1595&amp;" - "&amp;Measures!D1595)</f>
        <v xml:space="preserve"> - </v>
      </c>
    </row>
    <row r="1596" spans="16:17">
      <c r="P1596" t="str">
        <f>CONCATENATE(ROW(P1596)-2," - ",Components!B1596)</f>
        <v xml:space="preserve">1594 - </v>
      </c>
      <c r="Q1596" t="str">
        <f>CONCATENATE(Measures!B1596&amp;" - "&amp;Measures!D1596)</f>
        <v xml:space="preserve"> - </v>
      </c>
    </row>
    <row r="1597" spans="16:17">
      <c r="P1597" t="str">
        <f>CONCATENATE(ROW(P1597)-2," - ",Components!B1597)</f>
        <v xml:space="preserve">1595 - </v>
      </c>
      <c r="Q1597" t="str">
        <f>CONCATENATE(Measures!B1597&amp;" - "&amp;Measures!D1597)</f>
        <v xml:space="preserve"> - </v>
      </c>
    </row>
    <row r="1598" spans="16:17">
      <c r="P1598" t="str">
        <f>CONCATENATE(ROW(P1598)-2," - ",Components!B1598)</f>
        <v xml:space="preserve">1596 - </v>
      </c>
      <c r="Q1598" t="str">
        <f>CONCATENATE(Measures!B1598&amp;" - "&amp;Measures!D1598)</f>
        <v xml:space="preserve"> - </v>
      </c>
    </row>
    <row r="1599" spans="16:17">
      <c r="P1599" t="str">
        <f>CONCATENATE(ROW(P1599)-2," - ",Components!B1599)</f>
        <v xml:space="preserve">1597 - </v>
      </c>
      <c r="Q1599" t="str">
        <f>CONCATENATE(Measures!B1599&amp;" - "&amp;Measures!D1599)</f>
        <v xml:space="preserve"> - </v>
      </c>
    </row>
    <row r="1600" spans="16:17">
      <c r="P1600" t="str">
        <f>CONCATENATE(ROW(P1600)-2," - ",Components!B1600)</f>
        <v xml:space="preserve">1598 - </v>
      </c>
      <c r="Q1600" t="str">
        <f>CONCATENATE(Measures!B1600&amp;" - "&amp;Measures!D1600)</f>
        <v xml:space="preserve"> - </v>
      </c>
    </row>
    <row r="1601" spans="16:17">
      <c r="P1601" t="str">
        <f>CONCATENATE(ROW(P1601)-2," - ",Components!B1601)</f>
        <v xml:space="preserve">1599 - </v>
      </c>
      <c r="Q1601" t="str">
        <f>CONCATENATE(Measures!B1601&amp;" - "&amp;Measures!D1601)</f>
        <v xml:space="preserve"> - </v>
      </c>
    </row>
    <row r="1602" spans="16:17">
      <c r="P1602" t="str">
        <f>CONCATENATE(ROW(P1602)-2," - ",Components!B1602)</f>
        <v xml:space="preserve">1600 - </v>
      </c>
      <c r="Q1602" t="str">
        <f>CONCATENATE(Measures!B1602&amp;" - "&amp;Measures!D1602)</f>
        <v xml:space="preserve"> - </v>
      </c>
    </row>
    <row r="1603" spans="16:17">
      <c r="P1603" t="str">
        <f>CONCATENATE(ROW(P1603)-2," - ",Components!B1603)</f>
        <v xml:space="preserve">1601 - </v>
      </c>
      <c r="Q1603" t="str">
        <f>CONCATENATE(Measures!B1603&amp;" - "&amp;Measures!D1603)</f>
        <v xml:space="preserve"> - </v>
      </c>
    </row>
    <row r="1604" spans="16:17">
      <c r="P1604" t="str">
        <f>CONCATENATE(ROW(P1604)-2," - ",Components!B1604)</f>
        <v xml:space="preserve">1602 - </v>
      </c>
      <c r="Q1604" t="str">
        <f>CONCATENATE(Measures!B1604&amp;" - "&amp;Measures!D1604)</f>
        <v xml:space="preserve"> - </v>
      </c>
    </row>
    <row r="1605" spans="16:17">
      <c r="P1605" t="str">
        <f>CONCATENATE(ROW(P1605)-2," - ",Components!B1605)</f>
        <v xml:space="preserve">1603 - </v>
      </c>
      <c r="Q1605" t="str">
        <f>CONCATENATE(Measures!B1605&amp;" - "&amp;Measures!D1605)</f>
        <v xml:space="preserve"> - </v>
      </c>
    </row>
    <row r="1606" spans="16:17">
      <c r="P1606" t="str">
        <f>CONCATENATE(ROW(P1606)-2," - ",Components!B1606)</f>
        <v xml:space="preserve">1604 - </v>
      </c>
      <c r="Q1606" t="str">
        <f>CONCATENATE(Measures!B1606&amp;" - "&amp;Measures!D1606)</f>
        <v xml:space="preserve"> - </v>
      </c>
    </row>
    <row r="1607" spans="16:17">
      <c r="P1607" t="str">
        <f>CONCATENATE(ROW(P1607)-2," - ",Components!B1607)</f>
        <v xml:space="preserve">1605 - </v>
      </c>
      <c r="Q1607" t="str">
        <f>CONCATENATE(Measures!B1607&amp;" - "&amp;Measures!D1607)</f>
        <v xml:space="preserve"> - </v>
      </c>
    </row>
    <row r="1608" spans="16:17">
      <c r="P1608" t="str">
        <f>CONCATENATE(ROW(P1608)-2," - ",Components!B1608)</f>
        <v xml:space="preserve">1606 - </v>
      </c>
      <c r="Q1608" t="str">
        <f>CONCATENATE(Measures!B1608&amp;" - "&amp;Measures!D1608)</f>
        <v xml:space="preserve"> - </v>
      </c>
    </row>
    <row r="1609" spans="16:17">
      <c r="P1609" t="str">
        <f>CONCATENATE(ROW(P1609)-2," - ",Components!B1609)</f>
        <v xml:space="preserve">1607 - </v>
      </c>
      <c r="Q1609" t="str">
        <f>CONCATENATE(Measures!B1609&amp;" - "&amp;Measures!D1609)</f>
        <v xml:space="preserve"> - </v>
      </c>
    </row>
    <row r="1610" spans="16:17">
      <c r="P1610" t="str">
        <f>CONCATENATE(ROW(P1610)-2," - ",Components!B1610)</f>
        <v xml:space="preserve">1608 - </v>
      </c>
      <c r="Q1610" t="str">
        <f>CONCATENATE(Measures!B1610&amp;" - "&amp;Measures!D1610)</f>
        <v xml:space="preserve"> - </v>
      </c>
    </row>
    <row r="1611" spans="16:17">
      <c r="P1611" t="str">
        <f>CONCATENATE(ROW(P1611)-2," - ",Components!B1611)</f>
        <v xml:space="preserve">1609 - </v>
      </c>
      <c r="Q1611" t="str">
        <f>CONCATENATE(Measures!B1611&amp;" - "&amp;Measures!D1611)</f>
        <v xml:space="preserve"> - </v>
      </c>
    </row>
    <row r="1612" spans="16:17">
      <c r="P1612" t="str">
        <f>CONCATENATE(ROW(P1612)-2," - ",Components!B1612)</f>
        <v xml:space="preserve">1610 - </v>
      </c>
      <c r="Q1612" t="str">
        <f>CONCATENATE(Measures!B1612&amp;" - "&amp;Measures!D1612)</f>
        <v xml:space="preserve"> - </v>
      </c>
    </row>
    <row r="1613" spans="16:17">
      <c r="P1613" t="str">
        <f>CONCATENATE(ROW(P1613)-2," - ",Components!B1613)</f>
        <v xml:space="preserve">1611 - </v>
      </c>
      <c r="Q1613" t="str">
        <f>CONCATENATE(Measures!B1613&amp;" - "&amp;Measures!D1613)</f>
        <v xml:space="preserve"> - </v>
      </c>
    </row>
    <row r="1614" spans="16:17">
      <c r="P1614" t="str">
        <f>CONCATENATE(ROW(P1614)-2," - ",Components!B1614)</f>
        <v xml:space="preserve">1612 - </v>
      </c>
      <c r="Q1614" t="str">
        <f>CONCATENATE(Measures!B1614&amp;" - "&amp;Measures!D1614)</f>
        <v xml:space="preserve"> - </v>
      </c>
    </row>
    <row r="1615" spans="16:17">
      <c r="P1615" t="str">
        <f>CONCATENATE(ROW(P1615)-2," - ",Components!B1615)</f>
        <v xml:space="preserve">1613 - </v>
      </c>
      <c r="Q1615" t="str">
        <f>CONCATENATE(Measures!B1615&amp;" - "&amp;Measures!D1615)</f>
        <v xml:space="preserve"> - </v>
      </c>
    </row>
    <row r="1616" spans="16:17">
      <c r="P1616" t="str">
        <f>CONCATENATE(ROW(P1616)-2," - ",Components!B1616)</f>
        <v xml:space="preserve">1614 - </v>
      </c>
      <c r="Q1616" t="str">
        <f>CONCATENATE(Measures!B1616&amp;" - "&amp;Measures!D1616)</f>
        <v xml:space="preserve"> - </v>
      </c>
    </row>
    <row r="1617" spans="16:17">
      <c r="P1617" t="str">
        <f>CONCATENATE(ROW(P1617)-2," - ",Components!B1617)</f>
        <v xml:space="preserve">1615 - </v>
      </c>
      <c r="Q1617" t="str">
        <f>CONCATENATE(Measures!B1617&amp;" - "&amp;Measures!D1617)</f>
        <v xml:space="preserve"> - </v>
      </c>
    </row>
    <row r="1618" spans="16:17">
      <c r="P1618" t="str">
        <f>CONCATENATE(ROW(P1618)-2," - ",Components!B1618)</f>
        <v xml:space="preserve">1616 - </v>
      </c>
      <c r="Q1618" t="str">
        <f>CONCATENATE(Measures!B1618&amp;" - "&amp;Measures!D1618)</f>
        <v xml:space="preserve"> - </v>
      </c>
    </row>
    <row r="1619" spans="16:17">
      <c r="P1619" t="str">
        <f>CONCATENATE(ROW(P1619)-2," - ",Components!B1619)</f>
        <v xml:space="preserve">1617 - </v>
      </c>
      <c r="Q1619" t="str">
        <f>CONCATENATE(Measures!B1619&amp;" - "&amp;Measures!D1619)</f>
        <v xml:space="preserve"> - </v>
      </c>
    </row>
    <row r="1620" spans="16:17">
      <c r="P1620" t="str">
        <f>CONCATENATE(ROW(P1620)-2," - ",Components!B1620)</f>
        <v xml:space="preserve">1618 - </v>
      </c>
      <c r="Q1620" t="str">
        <f>CONCATENATE(Measures!B1620&amp;" - "&amp;Measures!D1620)</f>
        <v xml:space="preserve"> - </v>
      </c>
    </row>
    <row r="1621" spans="16:17">
      <c r="P1621" t="str">
        <f>CONCATENATE(ROW(P1621)-2," - ",Components!B1621)</f>
        <v xml:space="preserve">1619 - </v>
      </c>
      <c r="Q1621" t="str">
        <f>CONCATENATE(Measures!B1621&amp;" - "&amp;Measures!D1621)</f>
        <v xml:space="preserve"> - </v>
      </c>
    </row>
    <row r="1622" spans="16:17">
      <c r="P1622" t="str">
        <f>CONCATENATE(ROW(P1622)-2," - ",Components!B1622)</f>
        <v xml:space="preserve">1620 - </v>
      </c>
      <c r="Q1622" t="str">
        <f>CONCATENATE(Measures!B1622&amp;" - "&amp;Measures!D1622)</f>
        <v xml:space="preserve"> - </v>
      </c>
    </row>
    <row r="1623" spans="16:17">
      <c r="P1623" t="str">
        <f>CONCATENATE(ROW(P1623)-2," - ",Components!B1623)</f>
        <v xml:space="preserve">1621 - </v>
      </c>
      <c r="Q1623" t="str">
        <f>CONCATENATE(Measures!B1623&amp;" - "&amp;Measures!D1623)</f>
        <v xml:space="preserve"> - </v>
      </c>
    </row>
    <row r="1624" spans="16:17">
      <c r="P1624" t="str">
        <f>CONCATENATE(ROW(P1624)-2," - ",Components!B1624)</f>
        <v xml:space="preserve">1622 - </v>
      </c>
      <c r="Q1624" t="str">
        <f>CONCATENATE(Measures!B1624&amp;" - "&amp;Measures!D1624)</f>
        <v xml:space="preserve"> - </v>
      </c>
    </row>
    <row r="1625" spans="16:17">
      <c r="P1625" t="str">
        <f>CONCATENATE(ROW(P1625)-2," - ",Components!B1625)</f>
        <v xml:space="preserve">1623 - </v>
      </c>
      <c r="Q1625" t="str">
        <f>CONCATENATE(Measures!B1625&amp;" - "&amp;Measures!D1625)</f>
        <v xml:space="preserve"> - </v>
      </c>
    </row>
    <row r="1626" spans="16:17">
      <c r="P1626" t="str">
        <f>CONCATENATE(ROW(P1626)-2," - ",Components!B1626)</f>
        <v xml:space="preserve">1624 - </v>
      </c>
      <c r="Q1626" t="str">
        <f>CONCATENATE(Measures!B1626&amp;" - "&amp;Measures!D1626)</f>
        <v xml:space="preserve"> - </v>
      </c>
    </row>
    <row r="1627" spans="16:17">
      <c r="P1627" t="str">
        <f>CONCATENATE(ROW(P1627)-2," - ",Components!B1627)</f>
        <v xml:space="preserve">1625 - </v>
      </c>
      <c r="Q1627" t="str">
        <f>CONCATENATE(Measures!B1627&amp;" - "&amp;Measures!D1627)</f>
        <v xml:space="preserve"> - </v>
      </c>
    </row>
    <row r="1628" spans="16:17">
      <c r="P1628" t="str">
        <f>CONCATENATE(ROW(P1628)-2," - ",Components!B1628)</f>
        <v xml:space="preserve">1626 - </v>
      </c>
      <c r="Q1628" t="str">
        <f>CONCATENATE(Measures!B1628&amp;" - "&amp;Measures!D1628)</f>
        <v xml:space="preserve"> - </v>
      </c>
    </row>
    <row r="1629" spans="16:17">
      <c r="P1629" t="str">
        <f>CONCATENATE(ROW(P1629)-2," - ",Components!B1629)</f>
        <v xml:space="preserve">1627 - </v>
      </c>
      <c r="Q1629" t="str">
        <f>CONCATENATE(Measures!B1629&amp;" - "&amp;Measures!D1629)</f>
        <v xml:space="preserve"> - </v>
      </c>
    </row>
    <row r="1630" spans="16:17">
      <c r="P1630" t="str">
        <f>CONCATENATE(ROW(P1630)-2," - ",Components!B1630)</f>
        <v xml:space="preserve">1628 - </v>
      </c>
      <c r="Q1630" t="str">
        <f>CONCATENATE(Measures!B1630&amp;" - "&amp;Measures!D1630)</f>
        <v xml:space="preserve"> - </v>
      </c>
    </row>
    <row r="1631" spans="16:17">
      <c r="P1631" t="str">
        <f>CONCATENATE(ROW(P1631)-2," - ",Components!B1631)</f>
        <v xml:space="preserve">1629 - </v>
      </c>
      <c r="Q1631" t="str">
        <f>CONCATENATE(Measures!B1631&amp;" - "&amp;Measures!D1631)</f>
        <v xml:space="preserve"> - </v>
      </c>
    </row>
    <row r="1632" spans="16:17">
      <c r="P1632" t="str">
        <f>CONCATENATE(ROW(P1632)-2," - ",Components!B1632)</f>
        <v xml:space="preserve">1630 - </v>
      </c>
      <c r="Q1632" t="str">
        <f>CONCATENATE(Measures!B1632&amp;" - "&amp;Measures!D1632)</f>
        <v xml:space="preserve"> - </v>
      </c>
    </row>
    <row r="1633" spans="16:17">
      <c r="P1633" t="str">
        <f>CONCATENATE(ROW(P1633)-2," - ",Components!B1633)</f>
        <v xml:space="preserve">1631 - </v>
      </c>
      <c r="Q1633" t="str">
        <f>CONCATENATE(Measures!B1633&amp;" - "&amp;Measures!D1633)</f>
        <v xml:space="preserve"> - </v>
      </c>
    </row>
    <row r="1634" spans="16:17">
      <c r="P1634" t="str">
        <f>CONCATENATE(ROW(P1634)-2," - ",Components!B1634)</f>
        <v xml:space="preserve">1632 - </v>
      </c>
      <c r="Q1634" t="str">
        <f>CONCATENATE(Measures!B1634&amp;" - "&amp;Measures!D1634)</f>
        <v xml:space="preserve"> - </v>
      </c>
    </row>
    <row r="1635" spans="16:17">
      <c r="P1635" t="str">
        <f>CONCATENATE(ROW(P1635)-2," - ",Components!B1635)</f>
        <v xml:space="preserve">1633 - </v>
      </c>
      <c r="Q1635" t="str">
        <f>CONCATENATE(Measures!B1635&amp;" - "&amp;Measures!D1635)</f>
        <v xml:space="preserve"> - </v>
      </c>
    </row>
    <row r="1636" spans="16:17">
      <c r="P1636" t="str">
        <f>CONCATENATE(ROW(P1636)-2," - ",Components!B1636)</f>
        <v xml:space="preserve">1634 - </v>
      </c>
      <c r="Q1636" t="str">
        <f>CONCATENATE(Measures!B1636&amp;" - "&amp;Measures!D1636)</f>
        <v xml:space="preserve"> - </v>
      </c>
    </row>
    <row r="1637" spans="16:17">
      <c r="P1637" t="str">
        <f>CONCATENATE(ROW(P1637)-2," - ",Components!B1637)</f>
        <v xml:space="preserve">1635 - </v>
      </c>
      <c r="Q1637" t="str">
        <f>CONCATENATE(Measures!B1637&amp;" - "&amp;Measures!D1637)</f>
        <v xml:space="preserve"> - </v>
      </c>
    </row>
    <row r="1638" spans="16:17">
      <c r="P1638" t="str">
        <f>CONCATENATE(ROW(P1638)-2," - ",Components!B1638)</f>
        <v xml:space="preserve">1636 - </v>
      </c>
      <c r="Q1638" t="str">
        <f>CONCATENATE(Measures!B1638&amp;" - "&amp;Measures!D1638)</f>
        <v xml:space="preserve"> - </v>
      </c>
    </row>
    <row r="1639" spans="16:17">
      <c r="P1639" t="str">
        <f>CONCATENATE(ROW(P1639)-2," - ",Components!B1639)</f>
        <v xml:space="preserve">1637 - </v>
      </c>
      <c r="Q1639" t="str">
        <f>CONCATENATE(Measures!B1639&amp;" - "&amp;Measures!D1639)</f>
        <v xml:space="preserve"> - </v>
      </c>
    </row>
    <row r="1640" spans="16:17">
      <c r="P1640" t="str">
        <f>CONCATENATE(ROW(P1640)-2," - ",Components!B1640)</f>
        <v xml:space="preserve">1638 - </v>
      </c>
      <c r="Q1640" t="str">
        <f>CONCATENATE(Measures!B1640&amp;" - "&amp;Measures!D1640)</f>
        <v xml:space="preserve"> - </v>
      </c>
    </row>
    <row r="1641" spans="16:17">
      <c r="P1641" t="str">
        <f>CONCATENATE(ROW(P1641)-2," - ",Components!B1641)</f>
        <v xml:space="preserve">1639 - </v>
      </c>
      <c r="Q1641" t="str">
        <f>CONCATENATE(Measures!B1641&amp;" - "&amp;Measures!D1641)</f>
        <v xml:space="preserve"> - </v>
      </c>
    </row>
    <row r="1642" spans="16:17">
      <c r="P1642" t="str">
        <f>CONCATENATE(ROW(P1642)-2," - ",Components!B1642)</f>
        <v xml:space="preserve">1640 - </v>
      </c>
      <c r="Q1642" t="str">
        <f>CONCATENATE(Measures!B1642&amp;" - "&amp;Measures!D1642)</f>
        <v xml:space="preserve"> - </v>
      </c>
    </row>
    <row r="1643" spans="16:17">
      <c r="P1643" t="str">
        <f>CONCATENATE(ROW(P1643)-2," - ",Components!B1643)</f>
        <v xml:space="preserve">1641 - </v>
      </c>
      <c r="Q1643" t="str">
        <f>CONCATENATE(Measures!B1643&amp;" - "&amp;Measures!D1643)</f>
        <v xml:space="preserve"> - </v>
      </c>
    </row>
    <row r="1644" spans="16:17">
      <c r="P1644" t="str">
        <f>CONCATENATE(ROW(P1644)-2," - ",Components!B1644)</f>
        <v xml:space="preserve">1642 - </v>
      </c>
      <c r="Q1644" t="str">
        <f>CONCATENATE(Measures!B1644&amp;" - "&amp;Measures!D1644)</f>
        <v xml:space="preserve"> - </v>
      </c>
    </row>
    <row r="1645" spans="16:17">
      <c r="P1645" t="str">
        <f>CONCATENATE(ROW(P1645)-2," - ",Components!B1645)</f>
        <v xml:space="preserve">1643 - </v>
      </c>
      <c r="Q1645" t="str">
        <f>CONCATENATE(Measures!B1645&amp;" - "&amp;Measures!D1645)</f>
        <v xml:space="preserve"> - </v>
      </c>
    </row>
    <row r="1646" spans="16:17">
      <c r="P1646" t="str">
        <f>CONCATENATE(ROW(P1646)-2," - ",Components!B1646)</f>
        <v xml:space="preserve">1644 - </v>
      </c>
      <c r="Q1646" t="str">
        <f>CONCATENATE(Measures!B1646&amp;" - "&amp;Measures!D1646)</f>
        <v xml:space="preserve"> - </v>
      </c>
    </row>
    <row r="1647" spans="16:17">
      <c r="P1647" t="str">
        <f>CONCATENATE(ROW(P1647)-2," - ",Components!B1647)</f>
        <v xml:space="preserve">1645 - </v>
      </c>
      <c r="Q1647" t="str">
        <f>CONCATENATE(Measures!B1647&amp;" - "&amp;Measures!D1647)</f>
        <v xml:space="preserve"> - </v>
      </c>
    </row>
    <row r="1648" spans="16:17">
      <c r="P1648" t="str">
        <f>CONCATENATE(ROW(P1648)-2," - ",Components!B1648)</f>
        <v xml:space="preserve">1646 - </v>
      </c>
      <c r="Q1648" t="str">
        <f>CONCATENATE(Measures!B1648&amp;" - "&amp;Measures!D1648)</f>
        <v xml:space="preserve"> - </v>
      </c>
    </row>
    <row r="1649" spans="16:17">
      <c r="P1649" t="str">
        <f>CONCATENATE(ROW(P1649)-2," - ",Components!B1649)</f>
        <v xml:space="preserve">1647 - </v>
      </c>
      <c r="Q1649" t="str">
        <f>CONCATENATE(Measures!B1649&amp;" - "&amp;Measures!D1649)</f>
        <v xml:space="preserve"> - </v>
      </c>
    </row>
    <row r="1650" spans="16:17">
      <c r="P1650" t="str">
        <f>CONCATENATE(ROW(P1650)-2," - ",Components!B1650)</f>
        <v xml:space="preserve">1648 - </v>
      </c>
      <c r="Q1650" t="str">
        <f>CONCATENATE(Measures!B1650&amp;" - "&amp;Measures!D1650)</f>
        <v xml:space="preserve"> - </v>
      </c>
    </row>
    <row r="1651" spans="16:17">
      <c r="P1651" t="str">
        <f>CONCATENATE(ROW(P1651)-2," - ",Components!B1651)</f>
        <v xml:space="preserve">1649 - </v>
      </c>
      <c r="Q1651" t="str">
        <f>CONCATENATE(Measures!B1651&amp;" - "&amp;Measures!D1651)</f>
        <v xml:space="preserve"> - </v>
      </c>
    </row>
    <row r="1652" spans="16:17">
      <c r="P1652" t="str">
        <f>CONCATENATE(ROW(P1652)-2," - ",Components!B1652)</f>
        <v xml:space="preserve">1650 - </v>
      </c>
      <c r="Q1652" t="str">
        <f>CONCATENATE(Measures!B1652&amp;" - "&amp;Measures!D1652)</f>
        <v xml:space="preserve"> - </v>
      </c>
    </row>
    <row r="1653" spans="16:17">
      <c r="P1653" t="str">
        <f>CONCATENATE(ROW(P1653)-2," - ",Components!B1653)</f>
        <v xml:space="preserve">1651 - </v>
      </c>
      <c r="Q1653" t="str">
        <f>CONCATENATE(Measures!B1653&amp;" - "&amp;Measures!D1653)</f>
        <v xml:space="preserve"> - </v>
      </c>
    </row>
    <row r="1654" spans="16:17">
      <c r="P1654" t="str">
        <f>CONCATENATE(ROW(P1654)-2," - ",Components!B1654)</f>
        <v xml:space="preserve">1652 - </v>
      </c>
      <c r="Q1654" t="str">
        <f>CONCATENATE(Measures!B1654&amp;" - "&amp;Measures!D1654)</f>
        <v xml:space="preserve"> - </v>
      </c>
    </row>
    <row r="1655" spans="16:17">
      <c r="P1655" t="str">
        <f>CONCATENATE(ROW(P1655)-2," - ",Components!B1655)</f>
        <v xml:space="preserve">1653 - </v>
      </c>
      <c r="Q1655" t="str">
        <f>CONCATENATE(Measures!B1655&amp;" - "&amp;Measures!D1655)</f>
        <v xml:space="preserve"> - </v>
      </c>
    </row>
    <row r="1656" spans="16:17">
      <c r="P1656" t="str">
        <f>CONCATENATE(ROW(P1656)-2," - ",Components!B1656)</f>
        <v xml:space="preserve">1654 - </v>
      </c>
      <c r="Q1656" t="str">
        <f>CONCATENATE(Measures!B1656&amp;" - "&amp;Measures!D1656)</f>
        <v xml:space="preserve"> - </v>
      </c>
    </row>
    <row r="1657" spans="16:17">
      <c r="P1657" t="str">
        <f>CONCATENATE(ROW(P1657)-2," - ",Components!B1657)</f>
        <v xml:space="preserve">1655 - </v>
      </c>
      <c r="Q1657" t="str">
        <f>CONCATENATE(Measures!B1657&amp;" - "&amp;Measures!D1657)</f>
        <v xml:space="preserve"> - </v>
      </c>
    </row>
    <row r="1658" spans="16:17">
      <c r="P1658" t="str">
        <f>CONCATENATE(ROW(P1658)-2," - ",Components!B1658)</f>
        <v xml:space="preserve">1656 - </v>
      </c>
      <c r="Q1658" t="str">
        <f>CONCATENATE(Measures!B1658&amp;" - "&amp;Measures!D1658)</f>
        <v xml:space="preserve"> - </v>
      </c>
    </row>
    <row r="1659" spans="16:17">
      <c r="P1659" t="str">
        <f>CONCATENATE(ROW(P1659)-2," - ",Components!B1659)</f>
        <v xml:space="preserve">1657 - </v>
      </c>
      <c r="Q1659" t="str">
        <f>CONCATENATE(Measures!B1659&amp;" - "&amp;Measures!D1659)</f>
        <v xml:space="preserve"> - </v>
      </c>
    </row>
    <row r="1660" spans="16:17">
      <c r="P1660" t="str">
        <f>CONCATENATE(ROW(P1660)-2," - ",Components!B1660)</f>
        <v xml:space="preserve">1658 - </v>
      </c>
      <c r="Q1660" t="str">
        <f>CONCATENATE(Measures!B1660&amp;" - "&amp;Measures!D1660)</f>
        <v xml:space="preserve"> - </v>
      </c>
    </row>
    <row r="1661" spans="16:17">
      <c r="P1661" t="str">
        <f>CONCATENATE(ROW(P1661)-2," - ",Components!B1661)</f>
        <v xml:space="preserve">1659 - </v>
      </c>
      <c r="Q1661" t="str">
        <f>CONCATENATE(Measures!B1661&amp;" - "&amp;Measures!D1661)</f>
        <v xml:space="preserve"> - </v>
      </c>
    </row>
    <row r="1662" spans="16:17">
      <c r="P1662" t="str">
        <f>CONCATENATE(ROW(P1662)-2," - ",Components!B1662)</f>
        <v xml:space="preserve">1660 - </v>
      </c>
      <c r="Q1662" t="str">
        <f>CONCATENATE(Measures!B1662&amp;" - "&amp;Measures!D1662)</f>
        <v xml:space="preserve"> - </v>
      </c>
    </row>
    <row r="1663" spans="16:17">
      <c r="P1663" t="str">
        <f>CONCATENATE(ROW(P1663)-2," - ",Components!B1663)</f>
        <v xml:space="preserve">1661 - </v>
      </c>
      <c r="Q1663" t="str">
        <f>CONCATENATE(Measures!B1663&amp;" - "&amp;Measures!D1663)</f>
        <v xml:space="preserve"> - </v>
      </c>
    </row>
    <row r="1664" spans="16:17">
      <c r="P1664" t="str">
        <f>CONCATENATE(ROW(P1664)-2," - ",Components!B1664)</f>
        <v xml:space="preserve">1662 - </v>
      </c>
      <c r="Q1664" t="str">
        <f>CONCATENATE(Measures!B1664&amp;" - "&amp;Measures!D1664)</f>
        <v xml:space="preserve"> - </v>
      </c>
    </row>
    <row r="1665" spans="16:17">
      <c r="P1665" t="str">
        <f>CONCATENATE(ROW(P1665)-2," - ",Components!B1665)</f>
        <v xml:space="preserve">1663 - </v>
      </c>
      <c r="Q1665" t="str">
        <f>CONCATENATE(Measures!B1665&amp;" - "&amp;Measures!D1665)</f>
        <v xml:space="preserve"> - </v>
      </c>
    </row>
    <row r="1666" spans="16:17">
      <c r="P1666" t="str">
        <f>CONCATENATE(ROW(P1666)-2," - ",Components!B1666)</f>
        <v xml:space="preserve">1664 - </v>
      </c>
      <c r="Q1666" t="str">
        <f>CONCATENATE(Measures!B1666&amp;" - "&amp;Measures!D1666)</f>
        <v xml:space="preserve"> - </v>
      </c>
    </row>
    <row r="1667" spans="16:17">
      <c r="P1667" t="str">
        <f>CONCATENATE(ROW(P1667)-2," - ",Components!B1667)</f>
        <v xml:space="preserve">1665 - </v>
      </c>
      <c r="Q1667" t="str">
        <f>CONCATENATE(Measures!B1667&amp;" - "&amp;Measures!D1667)</f>
        <v xml:space="preserve"> - </v>
      </c>
    </row>
    <row r="1668" spans="16:17">
      <c r="P1668" t="str">
        <f>CONCATENATE(ROW(P1668)-2," - ",Components!B1668)</f>
        <v xml:space="preserve">1666 - </v>
      </c>
      <c r="Q1668" t="str">
        <f>CONCATENATE(Measures!B1668&amp;" - "&amp;Measures!D1668)</f>
        <v xml:space="preserve"> - </v>
      </c>
    </row>
    <row r="1669" spans="16:17">
      <c r="P1669" t="str">
        <f>CONCATENATE(ROW(P1669)-2," - ",Components!B1669)</f>
        <v xml:space="preserve">1667 - </v>
      </c>
      <c r="Q1669" t="str">
        <f>CONCATENATE(Measures!B1669&amp;" - "&amp;Measures!D1669)</f>
        <v xml:space="preserve"> - </v>
      </c>
    </row>
    <row r="1670" spans="16:17">
      <c r="P1670" t="str">
        <f>CONCATENATE(ROW(P1670)-2," - ",Components!B1670)</f>
        <v xml:space="preserve">1668 - </v>
      </c>
      <c r="Q1670" t="str">
        <f>CONCATENATE(Measures!B1670&amp;" - "&amp;Measures!D1670)</f>
        <v xml:space="preserve"> - </v>
      </c>
    </row>
    <row r="1671" spans="16:17">
      <c r="P1671" t="str">
        <f>CONCATENATE(ROW(P1671)-2," - ",Components!B1671)</f>
        <v xml:space="preserve">1669 - </v>
      </c>
      <c r="Q1671" t="str">
        <f>CONCATENATE(Measures!B1671&amp;" - "&amp;Measures!D1671)</f>
        <v xml:space="preserve"> - </v>
      </c>
    </row>
    <row r="1672" spans="16:17">
      <c r="P1672" t="str">
        <f>CONCATENATE(ROW(P1672)-2," - ",Components!B1672)</f>
        <v xml:space="preserve">1670 - </v>
      </c>
      <c r="Q1672" t="str">
        <f>CONCATENATE(Measures!B1672&amp;" - "&amp;Measures!D1672)</f>
        <v xml:space="preserve"> - </v>
      </c>
    </row>
    <row r="1673" spans="16:17">
      <c r="P1673" t="str">
        <f>CONCATENATE(ROW(P1673)-2," - ",Components!B1673)</f>
        <v xml:space="preserve">1671 - </v>
      </c>
      <c r="Q1673" t="str">
        <f>CONCATENATE(Measures!B1673&amp;" - "&amp;Measures!D1673)</f>
        <v xml:space="preserve"> - </v>
      </c>
    </row>
    <row r="1674" spans="16:17">
      <c r="P1674" t="str">
        <f>CONCATENATE(ROW(P1674)-2," - ",Components!B1674)</f>
        <v xml:space="preserve">1672 - </v>
      </c>
      <c r="Q1674" t="str">
        <f>CONCATENATE(Measures!B1674&amp;" - "&amp;Measures!D1674)</f>
        <v xml:space="preserve"> - </v>
      </c>
    </row>
    <row r="1675" spans="16:17">
      <c r="P1675" t="str">
        <f>CONCATENATE(ROW(P1675)-2," - ",Components!B1675)</f>
        <v xml:space="preserve">1673 - </v>
      </c>
      <c r="Q1675" t="str">
        <f>CONCATENATE(Measures!B1675&amp;" - "&amp;Measures!D1675)</f>
        <v xml:space="preserve"> - </v>
      </c>
    </row>
    <row r="1676" spans="16:17">
      <c r="P1676" t="str">
        <f>CONCATENATE(ROW(P1676)-2," - ",Components!B1676)</f>
        <v xml:space="preserve">1674 - </v>
      </c>
      <c r="Q1676" t="str">
        <f>CONCATENATE(Measures!B1676&amp;" - "&amp;Measures!D1676)</f>
        <v xml:space="preserve"> - </v>
      </c>
    </row>
    <row r="1677" spans="16:17">
      <c r="P1677" t="str">
        <f>CONCATENATE(ROW(P1677)-2," - ",Components!B1677)</f>
        <v xml:space="preserve">1675 - </v>
      </c>
      <c r="Q1677" t="str">
        <f>CONCATENATE(Measures!B1677&amp;" - "&amp;Measures!D1677)</f>
        <v xml:space="preserve"> - </v>
      </c>
    </row>
    <row r="1678" spans="16:17">
      <c r="P1678" t="str">
        <f>CONCATENATE(ROW(P1678)-2," - ",Components!B1678)</f>
        <v xml:space="preserve">1676 - </v>
      </c>
      <c r="Q1678" t="str">
        <f>CONCATENATE(Measures!B1678&amp;" - "&amp;Measures!D1678)</f>
        <v xml:space="preserve"> - </v>
      </c>
    </row>
    <row r="1679" spans="16:17">
      <c r="P1679" t="str">
        <f>CONCATENATE(ROW(P1679)-2," - ",Components!B1679)</f>
        <v xml:space="preserve">1677 - </v>
      </c>
      <c r="Q1679" t="str">
        <f>CONCATENATE(Measures!B1679&amp;" - "&amp;Measures!D1679)</f>
        <v xml:space="preserve"> - </v>
      </c>
    </row>
    <row r="1680" spans="16:17">
      <c r="P1680" t="str">
        <f>CONCATENATE(ROW(P1680)-2," - ",Components!B1680)</f>
        <v xml:space="preserve">1678 - </v>
      </c>
      <c r="Q1680" t="str">
        <f>CONCATENATE(Measures!B1680&amp;" - "&amp;Measures!D1680)</f>
        <v xml:space="preserve"> - </v>
      </c>
    </row>
    <row r="1681" spans="16:17">
      <c r="P1681" t="str">
        <f>CONCATENATE(ROW(P1681)-2," - ",Components!B1681)</f>
        <v xml:space="preserve">1679 - </v>
      </c>
      <c r="Q1681" t="str">
        <f>CONCATENATE(Measures!B1681&amp;" - "&amp;Measures!D1681)</f>
        <v xml:space="preserve"> - </v>
      </c>
    </row>
    <row r="1682" spans="16:17">
      <c r="P1682" t="str">
        <f>CONCATENATE(ROW(P1682)-2," - ",Components!B1682)</f>
        <v xml:space="preserve">1680 - </v>
      </c>
      <c r="Q1682" t="str">
        <f>CONCATENATE(Measures!B1682&amp;" - "&amp;Measures!D1682)</f>
        <v xml:space="preserve"> - </v>
      </c>
    </row>
    <row r="1683" spans="16:17">
      <c r="P1683" t="str">
        <f>CONCATENATE(ROW(P1683)-2," - ",Components!B1683)</f>
        <v xml:space="preserve">1681 - </v>
      </c>
      <c r="Q1683" t="str">
        <f>CONCATENATE(Measures!B1683&amp;" - "&amp;Measures!D1683)</f>
        <v xml:space="preserve"> - </v>
      </c>
    </row>
    <row r="1684" spans="16:17">
      <c r="P1684" t="str">
        <f>CONCATENATE(ROW(P1684)-2," - ",Components!B1684)</f>
        <v xml:space="preserve">1682 - </v>
      </c>
      <c r="Q1684" t="str">
        <f>CONCATENATE(Measures!B1684&amp;" - "&amp;Measures!D1684)</f>
        <v xml:space="preserve"> - </v>
      </c>
    </row>
    <row r="1685" spans="16:17">
      <c r="P1685" t="str">
        <f>CONCATENATE(ROW(P1685)-2," - ",Components!B1685)</f>
        <v xml:space="preserve">1683 - </v>
      </c>
      <c r="Q1685" t="str">
        <f>CONCATENATE(Measures!B1685&amp;" - "&amp;Measures!D1685)</f>
        <v xml:space="preserve"> - </v>
      </c>
    </row>
    <row r="1686" spans="16:17">
      <c r="P1686" t="str">
        <f>CONCATENATE(ROW(P1686)-2," - ",Components!B1686)</f>
        <v xml:space="preserve">1684 - </v>
      </c>
      <c r="Q1686" t="str">
        <f>CONCATENATE(Measures!B1686&amp;" - "&amp;Measures!D1686)</f>
        <v xml:space="preserve"> - </v>
      </c>
    </row>
    <row r="1687" spans="16:17">
      <c r="P1687" t="str">
        <f>CONCATENATE(ROW(P1687)-2," - ",Components!B1687)</f>
        <v xml:space="preserve">1685 - </v>
      </c>
      <c r="Q1687" t="str">
        <f>CONCATENATE(Measures!B1687&amp;" - "&amp;Measures!D1687)</f>
        <v xml:space="preserve"> - </v>
      </c>
    </row>
    <row r="1688" spans="16:17">
      <c r="P1688" t="str">
        <f>CONCATENATE(ROW(P1688)-2," - ",Components!B1688)</f>
        <v xml:space="preserve">1686 - </v>
      </c>
      <c r="Q1688" t="str">
        <f>CONCATENATE(Measures!B1688&amp;" - "&amp;Measures!D1688)</f>
        <v xml:space="preserve"> - </v>
      </c>
    </row>
    <row r="1689" spans="16:17">
      <c r="P1689" t="str">
        <f>CONCATENATE(ROW(P1689)-2," - ",Components!B1689)</f>
        <v xml:space="preserve">1687 - </v>
      </c>
      <c r="Q1689" t="str">
        <f>CONCATENATE(Measures!B1689&amp;" - "&amp;Measures!D1689)</f>
        <v xml:space="preserve"> - </v>
      </c>
    </row>
    <row r="1690" spans="16:17">
      <c r="P1690" t="str">
        <f>CONCATENATE(ROW(P1690)-2," - ",Components!B1690)</f>
        <v xml:space="preserve">1688 - </v>
      </c>
      <c r="Q1690" t="str">
        <f>CONCATENATE(Measures!B1690&amp;" - "&amp;Measures!D1690)</f>
        <v xml:space="preserve"> - </v>
      </c>
    </row>
    <row r="1691" spans="16:17">
      <c r="P1691" t="str">
        <f>CONCATENATE(ROW(P1691)-2," - ",Components!B1691)</f>
        <v xml:space="preserve">1689 - </v>
      </c>
      <c r="Q1691" t="str">
        <f>CONCATENATE(Measures!B1691&amp;" - "&amp;Measures!D1691)</f>
        <v xml:space="preserve"> - </v>
      </c>
    </row>
    <row r="1692" spans="16:17">
      <c r="P1692" t="str">
        <f>CONCATENATE(ROW(P1692)-2," - ",Components!B1692)</f>
        <v xml:space="preserve">1690 - </v>
      </c>
      <c r="Q1692" t="str">
        <f>CONCATENATE(Measures!B1692&amp;" - "&amp;Measures!D1692)</f>
        <v xml:space="preserve"> - </v>
      </c>
    </row>
    <row r="1693" spans="16:17">
      <c r="P1693" t="str">
        <f>CONCATENATE(ROW(P1693)-2," - ",Components!B1693)</f>
        <v xml:space="preserve">1691 - </v>
      </c>
      <c r="Q1693" t="str">
        <f>CONCATENATE(Measures!B1693&amp;" - "&amp;Measures!D1693)</f>
        <v xml:space="preserve"> - </v>
      </c>
    </row>
    <row r="1694" spans="16:17">
      <c r="P1694" t="str">
        <f>CONCATENATE(ROW(P1694)-2," - ",Components!B1694)</f>
        <v xml:space="preserve">1692 - </v>
      </c>
      <c r="Q1694" t="str">
        <f>CONCATENATE(Measures!B1694&amp;" - "&amp;Measures!D1694)</f>
        <v xml:space="preserve"> - </v>
      </c>
    </row>
    <row r="1695" spans="16:17">
      <c r="P1695" t="str">
        <f>CONCATENATE(ROW(P1695)-2," - ",Components!B1695)</f>
        <v xml:space="preserve">1693 - </v>
      </c>
      <c r="Q1695" t="str">
        <f>CONCATENATE(Measures!B1695&amp;" - "&amp;Measures!D1695)</f>
        <v xml:space="preserve"> - </v>
      </c>
    </row>
    <row r="1696" spans="16:17">
      <c r="P1696" t="str">
        <f>CONCATENATE(ROW(P1696)-2," - ",Components!B1696)</f>
        <v xml:space="preserve">1694 - </v>
      </c>
      <c r="Q1696" t="str">
        <f>CONCATENATE(Measures!B1696&amp;" - "&amp;Measures!D1696)</f>
        <v xml:space="preserve"> - </v>
      </c>
    </row>
    <row r="1697" spans="16:17">
      <c r="P1697" t="str">
        <f>CONCATENATE(ROW(P1697)-2," - ",Components!B1697)</f>
        <v xml:space="preserve">1695 - </v>
      </c>
      <c r="Q1697" t="str">
        <f>CONCATENATE(Measures!B1697&amp;" - "&amp;Measures!D1697)</f>
        <v xml:space="preserve"> - </v>
      </c>
    </row>
    <row r="1698" spans="16:17">
      <c r="P1698" t="str">
        <f>CONCATENATE(ROW(P1698)-2," - ",Components!B1698)</f>
        <v xml:space="preserve">1696 - </v>
      </c>
      <c r="Q1698" t="str">
        <f>CONCATENATE(Measures!B1698&amp;" - "&amp;Measures!D1698)</f>
        <v xml:space="preserve"> - </v>
      </c>
    </row>
    <row r="1699" spans="16:17">
      <c r="P1699" t="str">
        <f>CONCATENATE(ROW(P1699)-2," - ",Components!B1699)</f>
        <v xml:space="preserve">1697 - </v>
      </c>
      <c r="Q1699" t="str">
        <f>CONCATENATE(Measures!B1699&amp;" - "&amp;Measures!D1699)</f>
        <v xml:space="preserve"> - </v>
      </c>
    </row>
    <row r="1700" spans="16:17">
      <c r="P1700" t="str">
        <f>CONCATENATE(ROW(P1700)-2," - ",Components!B1700)</f>
        <v xml:space="preserve">1698 - </v>
      </c>
      <c r="Q1700" t="str">
        <f>CONCATENATE(Measures!B1700&amp;" - "&amp;Measures!D1700)</f>
        <v xml:space="preserve"> - </v>
      </c>
    </row>
    <row r="1701" spans="16:17">
      <c r="P1701" t="str">
        <f>CONCATENATE(ROW(P1701)-2," - ",Components!B1701)</f>
        <v xml:space="preserve">1699 - </v>
      </c>
      <c r="Q1701" t="str">
        <f>CONCATENATE(Measures!B1701&amp;" - "&amp;Measures!D1701)</f>
        <v xml:space="preserve"> - </v>
      </c>
    </row>
    <row r="1702" spans="16:17">
      <c r="P1702" t="str">
        <f>CONCATENATE(ROW(P1702)-2," - ",Components!B1702)</f>
        <v xml:space="preserve">1700 - </v>
      </c>
      <c r="Q1702" t="str">
        <f>CONCATENATE(Measures!B1702&amp;" - "&amp;Measures!D1702)</f>
        <v xml:space="preserve"> - </v>
      </c>
    </row>
    <row r="1703" spans="16:17">
      <c r="P1703" t="str">
        <f>CONCATENATE(ROW(P1703)-2," - ",Components!B1703)</f>
        <v xml:space="preserve">1701 - </v>
      </c>
      <c r="Q1703" t="str">
        <f>CONCATENATE(Measures!B1703&amp;" - "&amp;Measures!D1703)</f>
        <v xml:space="preserve"> - </v>
      </c>
    </row>
    <row r="1704" spans="16:17">
      <c r="P1704" t="str">
        <f>CONCATENATE(ROW(P1704)-2," - ",Components!B1704)</f>
        <v xml:space="preserve">1702 - </v>
      </c>
      <c r="Q1704" t="str">
        <f>CONCATENATE(Measures!B1704&amp;" - "&amp;Measures!D1704)</f>
        <v xml:space="preserve"> - </v>
      </c>
    </row>
    <row r="1705" spans="16:17">
      <c r="P1705" t="str">
        <f>CONCATENATE(ROW(P1705)-2," - ",Components!B1705)</f>
        <v xml:space="preserve">1703 - </v>
      </c>
      <c r="Q1705" t="str">
        <f>CONCATENATE(Measures!B1705&amp;" - "&amp;Measures!D1705)</f>
        <v xml:space="preserve"> - </v>
      </c>
    </row>
    <row r="1706" spans="16:17">
      <c r="P1706" t="str">
        <f>CONCATENATE(ROW(P1706)-2," - ",Components!B1706)</f>
        <v xml:space="preserve">1704 - </v>
      </c>
      <c r="Q1706" t="str">
        <f>CONCATENATE(Measures!B1706&amp;" - "&amp;Measures!D1706)</f>
        <v xml:space="preserve"> - </v>
      </c>
    </row>
    <row r="1707" spans="16:17">
      <c r="P1707" t="str">
        <f>CONCATENATE(ROW(P1707)-2," - ",Components!B1707)</f>
        <v xml:space="preserve">1705 - </v>
      </c>
      <c r="Q1707" t="str">
        <f>CONCATENATE(Measures!B1707&amp;" - "&amp;Measures!D1707)</f>
        <v xml:space="preserve"> - </v>
      </c>
    </row>
    <row r="1708" spans="16:17">
      <c r="P1708" t="str">
        <f>CONCATENATE(ROW(P1708)-2," - ",Components!B1708)</f>
        <v xml:space="preserve">1706 - </v>
      </c>
      <c r="Q1708" t="str">
        <f>CONCATENATE(Measures!B1708&amp;" - "&amp;Measures!D1708)</f>
        <v xml:space="preserve"> - </v>
      </c>
    </row>
    <row r="1709" spans="16:17">
      <c r="P1709" t="str">
        <f>CONCATENATE(ROW(P1709)-2," - ",Components!B1709)</f>
        <v xml:space="preserve">1707 - </v>
      </c>
      <c r="Q1709" t="str">
        <f>CONCATENATE(Measures!B1709&amp;" - "&amp;Measures!D1709)</f>
        <v xml:space="preserve"> - </v>
      </c>
    </row>
    <row r="1710" spans="16:17">
      <c r="P1710" t="str">
        <f>CONCATENATE(ROW(P1710)-2," - ",Components!B1710)</f>
        <v xml:space="preserve">1708 - </v>
      </c>
      <c r="Q1710" t="str">
        <f>CONCATENATE(Measures!B1710&amp;" - "&amp;Measures!D1710)</f>
        <v xml:space="preserve"> - </v>
      </c>
    </row>
    <row r="1711" spans="16:17">
      <c r="P1711" t="str">
        <f>CONCATENATE(ROW(P1711)-2," - ",Components!B1711)</f>
        <v xml:space="preserve">1709 - </v>
      </c>
      <c r="Q1711" t="str">
        <f>CONCATENATE(Measures!B1711&amp;" - "&amp;Measures!D1711)</f>
        <v xml:space="preserve"> - </v>
      </c>
    </row>
    <row r="1712" spans="16:17">
      <c r="P1712" t="str">
        <f>CONCATENATE(ROW(P1712)-2," - ",Components!B1712)</f>
        <v xml:space="preserve">1710 - </v>
      </c>
      <c r="Q1712" t="str">
        <f>CONCATENATE(Measures!B1712&amp;" - "&amp;Measures!D1712)</f>
        <v xml:space="preserve"> - </v>
      </c>
    </row>
    <row r="1713" spans="16:17">
      <c r="P1713" t="str">
        <f>CONCATENATE(ROW(P1713)-2," - ",Components!B1713)</f>
        <v xml:space="preserve">1711 - </v>
      </c>
      <c r="Q1713" t="str">
        <f>CONCATENATE(Measures!B1713&amp;" - "&amp;Measures!D1713)</f>
        <v xml:space="preserve"> - </v>
      </c>
    </row>
    <row r="1714" spans="16:17">
      <c r="P1714" t="str">
        <f>CONCATENATE(ROW(P1714)-2," - ",Components!B1714)</f>
        <v xml:space="preserve">1712 - </v>
      </c>
      <c r="Q1714" t="str">
        <f>CONCATENATE(Measures!B1714&amp;" - "&amp;Measures!D1714)</f>
        <v xml:space="preserve"> - </v>
      </c>
    </row>
    <row r="1715" spans="16:17">
      <c r="P1715" t="str">
        <f>CONCATENATE(ROW(P1715)-2," - ",Components!B1715)</f>
        <v xml:space="preserve">1713 - </v>
      </c>
      <c r="Q1715" t="str">
        <f>CONCATENATE(Measures!B1715&amp;" - "&amp;Measures!D1715)</f>
        <v xml:space="preserve"> - </v>
      </c>
    </row>
    <row r="1716" spans="16:17">
      <c r="P1716" t="str">
        <f>CONCATENATE(ROW(P1716)-2," - ",Components!B1716)</f>
        <v xml:space="preserve">1714 - </v>
      </c>
      <c r="Q1716" t="str">
        <f>CONCATENATE(Measures!B1716&amp;" - "&amp;Measures!D1716)</f>
        <v xml:space="preserve"> - </v>
      </c>
    </row>
    <row r="1717" spans="16:17">
      <c r="P1717" t="str">
        <f>CONCATENATE(ROW(P1717)-2," - ",Components!B1717)</f>
        <v xml:space="preserve">1715 - </v>
      </c>
      <c r="Q1717" t="str">
        <f>CONCATENATE(Measures!B1717&amp;" - "&amp;Measures!D1717)</f>
        <v xml:space="preserve"> - </v>
      </c>
    </row>
    <row r="1718" spans="16:17">
      <c r="P1718" t="str">
        <f>CONCATENATE(ROW(P1718)-2," - ",Components!B1718)</f>
        <v xml:space="preserve">1716 - </v>
      </c>
      <c r="Q1718" t="str">
        <f>CONCATENATE(Measures!B1718&amp;" - "&amp;Measures!D1718)</f>
        <v xml:space="preserve"> - </v>
      </c>
    </row>
    <row r="1719" spans="16:17">
      <c r="P1719" t="str">
        <f>CONCATENATE(ROW(P1719)-2," - ",Components!B1719)</f>
        <v xml:space="preserve">1717 - </v>
      </c>
      <c r="Q1719" t="str">
        <f>CONCATENATE(Measures!B1719&amp;" - "&amp;Measures!D1719)</f>
        <v xml:space="preserve"> - </v>
      </c>
    </row>
    <row r="1720" spans="16:17">
      <c r="P1720" t="str">
        <f>CONCATENATE(ROW(P1720)-2," - ",Components!B1720)</f>
        <v xml:space="preserve">1718 - </v>
      </c>
      <c r="Q1720" t="str">
        <f>CONCATENATE(Measures!B1720&amp;" - "&amp;Measures!D1720)</f>
        <v xml:space="preserve"> - </v>
      </c>
    </row>
    <row r="1721" spans="16:17">
      <c r="P1721" t="str">
        <f>CONCATENATE(ROW(P1721)-2," - ",Components!B1721)</f>
        <v xml:space="preserve">1719 - </v>
      </c>
      <c r="Q1721" t="str">
        <f>CONCATENATE(Measures!B1721&amp;" - "&amp;Measures!D1721)</f>
        <v xml:space="preserve"> - </v>
      </c>
    </row>
    <row r="1722" spans="16:17">
      <c r="P1722" t="str">
        <f>CONCATENATE(ROW(P1722)-2," - ",Components!B1722)</f>
        <v xml:space="preserve">1720 - </v>
      </c>
      <c r="Q1722" t="str">
        <f>CONCATENATE(Measures!B1722&amp;" - "&amp;Measures!D1722)</f>
        <v xml:space="preserve"> - </v>
      </c>
    </row>
    <row r="1723" spans="16:17">
      <c r="P1723" t="str">
        <f>CONCATENATE(ROW(P1723)-2," - ",Components!B1723)</f>
        <v xml:space="preserve">1721 - </v>
      </c>
      <c r="Q1723" t="str">
        <f>CONCATENATE(Measures!B1723&amp;" - "&amp;Measures!D1723)</f>
        <v xml:space="preserve"> - </v>
      </c>
    </row>
    <row r="1724" spans="16:17">
      <c r="P1724" t="str">
        <f>CONCATENATE(ROW(P1724)-2," - ",Components!B1724)</f>
        <v xml:space="preserve">1722 - </v>
      </c>
      <c r="Q1724" t="str">
        <f>CONCATENATE(Measures!B1724&amp;" - "&amp;Measures!D1724)</f>
        <v xml:space="preserve"> - </v>
      </c>
    </row>
    <row r="1725" spans="16:17">
      <c r="P1725" t="str">
        <f>CONCATENATE(ROW(P1725)-2," - ",Components!B1725)</f>
        <v xml:space="preserve">1723 - </v>
      </c>
      <c r="Q1725" t="str">
        <f>CONCATENATE(Measures!B1725&amp;" - "&amp;Measures!D1725)</f>
        <v xml:space="preserve"> - </v>
      </c>
    </row>
    <row r="1726" spans="16:17">
      <c r="P1726" t="str">
        <f>CONCATENATE(ROW(P1726)-2," - ",Components!B1726)</f>
        <v xml:space="preserve">1724 - </v>
      </c>
      <c r="Q1726" t="str">
        <f>CONCATENATE(Measures!B1726&amp;" - "&amp;Measures!D1726)</f>
        <v xml:space="preserve"> - </v>
      </c>
    </row>
    <row r="1727" spans="16:17">
      <c r="P1727" t="str">
        <f>CONCATENATE(ROW(P1727)-2," - ",Components!B1727)</f>
        <v xml:space="preserve">1725 - </v>
      </c>
      <c r="Q1727" t="str">
        <f>CONCATENATE(Measures!B1727&amp;" - "&amp;Measures!D1727)</f>
        <v xml:space="preserve"> - </v>
      </c>
    </row>
    <row r="1728" spans="16:17">
      <c r="P1728" t="str">
        <f>CONCATENATE(ROW(P1728)-2," - ",Components!B1728)</f>
        <v xml:space="preserve">1726 - </v>
      </c>
      <c r="Q1728" t="str">
        <f>CONCATENATE(Measures!B1728&amp;" - "&amp;Measures!D1728)</f>
        <v xml:space="preserve"> - </v>
      </c>
    </row>
    <row r="1729" spans="16:17">
      <c r="P1729" t="str">
        <f>CONCATENATE(ROW(P1729)-2," - ",Components!B1729)</f>
        <v xml:space="preserve">1727 - </v>
      </c>
      <c r="Q1729" t="str">
        <f>CONCATENATE(Measures!B1729&amp;" - "&amp;Measures!D1729)</f>
        <v xml:space="preserve"> - </v>
      </c>
    </row>
    <row r="1730" spans="16:17">
      <c r="P1730" t="str">
        <f>CONCATENATE(ROW(P1730)-2," - ",Components!B1730)</f>
        <v xml:space="preserve">1728 - </v>
      </c>
      <c r="Q1730" t="str">
        <f>CONCATENATE(Measures!B1730&amp;" - "&amp;Measures!D1730)</f>
        <v xml:space="preserve"> - </v>
      </c>
    </row>
    <row r="1731" spans="16:17">
      <c r="P1731" t="str">
        <f>CONCATENATE(ROW(P1731)-2," - ",Components!B1731)</f>
        <v xml:space="preserve">1729 - </v>
      </c>
      <c r="Q1731" t="str">
        <f>CONCATENATE(Measures!B1731&amp;" - "&amp;Measures!D1731)</f>
        <v xml:space="preserve"> - </v>
      </c>
    </row>
    <row r="1732" spans="16:17">
      <c r="P1732" t="str">
        <f>CONCATENATE(ROW(P1732)-2," - ",Components!B1732)</f>
        <v xml:space="preserve">1730 - </v>
      </c>
      <c r="Q1732" t="str">
        <f>CONCATENATE(Measures!B1732&amp;" - "&amp;Measures!D1732)</f>
        <v xml:space="preserve"> - </v>
      </c>
    </row>
    <row r="1733" spans="16:17">
      <c r="P1733" t="str">
        <f>CONCATENATE(ROW(P1733)-2," - ",Components!B1733)</f>
        <v xml:space="preserve">1731 - </v>
      </c>
      <c r="Q1733" t="str">
        <f>CONCATENATE(Measures!B1733&amp;" - "&amp;Measures!D1733)</f>
        <v xml:space="preserve"> - </v>
      </c>
    </row>
    <row r="1734" spans="16:17">
      <c r="P1734" t="str">
        <f>CONCATENATE(ROW(P1734)-2," - ",Components!B1734)</f>
        <v xml:space="preserve">1732 - </v>
      </c>
      <c r="Q1734" t="str">
        <f>CONCATENATE(Measures!B1734&amp;" - "&amp;Measures!D1734)</f>
        <v xml:space="preserve"> - </v>
      </c>
    </row>
    <row r="1735" spans="16:17">
      <c r="P1735" t="str">
        <f>CONCATENATE(ROW(P1735)-2," - ",Components!B1735)</f>
        <v xml:space="preserve">1733 - </v>
      </c>
      <c r="Q1735" t="str">
        <f>CONCATENATE(Measures!B1735&amp;" - "&amp;Measures!D1735)</f>
        <v xml:space="preserve"> - </v>
      </c>
    </row>
    <row r="1736" spans="16:17">
      <c r="P1736" t="str">
        <f>CONCATENATE(ROW(P1736)-2," - ",Components!B1736)</f>
        <v xml:space="preserve">1734 - </v>
      </c>
      <c r="Q1736" t="str">
        <f>CONCATENATE(Measures!B1736&amp;" - "&amp;Measures!D1736)</f>
        <v xml:space="preserve"> - </v>
      </c>
    </row>
    <row r="1737" spans="16:17">
      <c r="P1737" t="str">
        <f>CONCATENATE(ROW(P1737)-2," - ",Components!B1737)</f>
        <v xml:space="preserve">1735 - </v>
      </c>
      <c r="Q1737" t="str">
        <f>CONCATENATE(Measures!B1737&amp;" - "&amp;Measures!D1737)</f>
        <v xml:space="preserve"> - </v>
      </c>
    </row>
    <row r="1738" spans="16:17">
      <c r="P1738" t="str">
        <f>CONCATENATE(ROW(P1738)-2," - ",Components!B1738)</f>
        <v xml:space="preserve">1736 - </v>
      </c>
      <c r="Q1738" t="str">
        <f>CONCATENATE(Measures!B1738&amp;" - "&amp;Measures!D1738)</f>
        <v xml:space="preserve"> - </v>
      </c>
    </row>
    <row r="1739" spans="16:17">
      <c r="P1739" t="str">
        <f>CONCATENATE(ROW(P1739)-2," - ",Components!B1739)</f>
        <v xml:space="preserve">1737 - </v>
      </c>
      <c r="Q1739" t="str">
        <f>CONCATENATE(Measures!B1739&amp;" - "&amp;Measures!D1739)</f>
        <v xml:space="preserve"> - </v>
      </c>
    </row>
    <row r="1740" spans="16:17">
      <c r="P1740" t="str">
        <f>CONCATENATE(ROW(P1740)-2," - ",Components!B1740)</f>
        <v xml:space="preserve">1738 - </v>
      </c>
      <c r="Q1740" t="str">
        <f>CONCATENATE(Measures!B1740&amp;" - "&amp;Measures!D1740)</f>
        <v xml:space="preserve"> - </v>
      </c>
    </row>
    <row r="1741" spans="16:17">
      <c r="P1741" t="str">
        <f>CONCATENATE(ROW(P1741)-2," - ",Components!B1741)</f>
        <v xml:space="preserve">1739 - </v>
      </c>
      <c r="Q1741" t="str">
        <f>CONCATENATE(Measures!B1741&amp;" - "&amp;Measures!D1741)</f>
        <v xml:space="preserve"> - </v>
      </c>
    </row>
    <row r="1742" spans="16:17">
      <c r="P1742" t="str">
        <f>CONCATENATE(ROW(P1742)-2," - ",Components!B1742)</f>
        <v xml:space="preserve">1740 - </v>
      </c>
      <c r="Q1742" t="str">
        <f>CONCATENATE(Measures!B1742&amp;" - "&amp;Measures!D1742)</f>
        <v xml:space="preserve"> - </v>
      </c>
    </row>
    <row r="1743" spans="16:17">
      <c r="P1743" t="str">
        <f>CONCATENATE(ROW(P1743)-2," - ",Components!B1743)</f>
        <v xml:space="preserve">1741 - </v>
      </c>
      <c r="Q1743" t="str">
        <f>CONCATENATE(Measures!B1743&amp;" - "&amp;Measures!D1743)</f>
        <v xml:space="preserve"> - </v>
      </c>
    </row>
    <row r="1744" spans="16:17">
      <c r="P1744" t="str">
        <f>CONCATENATE(ROW(P1744)-2," - ",Components!B1744)</f>
        <v xml:space="preserve">1742 - </v>
      </c>
      <c r="Q1744" t="str">
        <f>CONCATENATE(Measures!B1744&amp;" - "&amp;Measures!D1744)</f>
        <v xml:space="preserve"> - </v>
      </c>
    </row>
    <row r="1745" spans="16:17">
      <c r="P1745" t="str">
        <f>CONCATENATE(ROW(P1745)-2," - ",Components!B1745)</f>
        <v xml:space="preserve">1743 - </v>
      </c>
      <c r="Q1745" t="str">
        <f>CONCATENATE(Measures!B1745&amp;" - "&amp;Measures!D1745)</f>
        <v xml:space="preserve"> - </v>
      </c>
    </row>
    <row r="1746" spans="16:17">
      <c r="P1746" t="str">
        <f>CONCATENATE(ROW(P1746)-2," - ",Components!B1746)</f>
        <v xml:space="preserve">1744 - </v>
      </c>
      <c r="Q1746" t="str">
        <f>CONCATENATE(Measures!B1746&amp;" - "&amp;Measures!D1746)</f>
        <v xml:space="preserve"> - </v>
      </c>
    </row>
    <row r="1747" spans="16:17">
      <c r="P1747" t="str">
        <f>CONCATENATE(ROW(P1747)-2," - ",Components!B1747)</f>
        <v xml:space="preserve">1745 - </v>
      </c>
      <c r="Q1747" t="str">
        <f>CONCATENATE(Measures!B1747&amp;" - "&amp;Measures!D1747)</f>
        <v xml:space="preserve"> - </v>
      </c>
    </row>
    <row r="1748" spans="16:17">
      <c r="P1748" t="str">
        <f>CONCATENATE(ROW(P1748)-2," - ",Components!B1748)</f>
        <v xml:space="preserve">1746 - </v>
      </c>
      <c r="Q1748" t="str">
        <f>CONCATENATE(Measures!B1748&amp;" - "&amp;Measures!D1748)</f>
        <v xml:space="preserve"> - </v>
      </c>
    </row>
    <row r="1749" spans="16:17">
      <c r="P1749" t="str">
        <f>CONCATENATE(ROW(P1749)-2," - ",Components!B1749)</f>
        <v xml:space="preserve">1747 - </v>
      </c>
      <c r="Q1749" t="str">
        <f>CONCATENATE(Measures!B1749&amp;" - "&amp;Measures!D1749)</f>
        <v xml:space="preserve"> - </v>
      </c>
    </row>
    <row r="1750" spans="16:17">
      <c r="P1750" t="str">
        <f>CONCATENATE(ROW(P1750)-2," - ",Components!B1750)</f>
        <v xml:space="preserve">1748 - </v>
      </c>
      <c r="Q1750" t="str">
        <f>CONCATENATE(Measures!B1750&amp;" - "&amp;Measures!D1750)</f>
        <v xml:space="preserve"> - </v>
      </c>
    </row>
    <row r="1751" spans="16:17">
      <c r="P1751" t="str">
        <f>CONCATENATE(ROW(P1751)-2," - ",Components!B1751)</f>
        <v xml:space="preserve">1749 - </v>
      </c>
      <c r="Q1751" t="str">
        <f>CONCATENATE(Measures!B1751&amp;" - "&amp;Measures!D1751)</f>
        <v xml:space="preserve"> - </v>
      </c>
    </row>
    <row r="1752" spans="16:17">
      <c r="P1752" t="str">
        <f>CONCATENATE(ROW(P1752)-2," - ",Components!B1752)</f>
        <v xml:space="preserve">1750 - </v>
      </c>
      <c r="Q1752" t="str">
        <f>CONCATENATE(Measures!B1752&amp;" - "&amp;Measures!D1752)</f>
        <v xml:space="preserve"> - </v>
      </c>
    </row>
    <row r="1753" spans="16:17">
      <c r="P1753" t="str">
        <f>CONCATENATE(ROW(P1753)-2," - ",Components!B1753)</f>
        <v xml:space="preserve">1751 - </v>
      </c>
      <c r="Q1753" t="str">
        <f>CONCATENATE(Measures!B1753&amp;" - "&amp;Measures!D1753)</f>
        <v xml:space="preserve"> - </v>
      </c>
    </row>
    <row r="1754" spans="16:17">
      <c r="P1754" t="str">
        <f>CONCATENATE(ROW(P1754)-2," - ",Components!B1754)</f>
        <v xml:space="preserve">1752 - </v>
      </c>
      <c r="Q1754" t="str">
        <f>CONCATENATE(Measures!B1754&amp;" - "&amp;Measures!D1754)</f>
        <v xml:space="preserve"> - </v>
      </c>
    </row>
    <row r="1755" spans="16:17">
      <c r="P1755" t="str">
        <f>CONCATENATE(ROW(P1755)-2," - ",Components!B1755)</f>
        <v xml:space="preserve">1753 - </v>
      </c>
      <c r="Q1755" t="str">
        <f>CONCATENATE(Measures!B1755&amp;" - "&amp;Measures!D1755)</f>
        <v xml:space="preserve"> - </v>
      </c>
    </row>
    <row r="1756" spans="16:17">
      <c r="P1756" t="str">
        <f>CONCATENATE(ROW(P1756)-2," - ",Components!B1756)</f>
        <v xml:space="preserve">1754 - </v>
      </c>
      <c r="Q1756" t="str">
        <f>CONCATENATE(Measures!B1756&amp;" - "&amp;Measures!D1756)</f>
        <v xml:space="preserve"> - </v>
      </c>
    </row>
    <row r="1757" spans="16:17">
      <c r="P1757" t="str">
        <f>CONCATENATE(ROW(P1757)-2," - ",Components!B1757)</f>
        <v xml:space="preserve">1755 - </v>
      </c>
      <c r="Q1757" t="str">
        <f>CONCATENATE(Measures!B1757&amp;" - "&amp;Measures!D1757)</f>
        <v xml:space="preserve"> - </v>
      </c>
    </row>
    <row r="1758" spans="16:17">
      <c r="P1758" t="str">
        <f>CONCATENATE(ROW(P1758)-2," - ",Components!B1758)</f>
        <v xml:space="preserve">1756 - </v>
      </c>
      <c r="Q1758" t="str">
        <f>CONCATENATE(Measures!B1758&amp;" - "&amp;Measures!D1758)</f>
        <v xml:space="preserve"> - </v>
      </c>
    </row>
    <row r="1759" spans="16:17">
      <c r="P1759" t="str">
        <f>CONCATENATE(ROW(P1759)-2," - ",Components!B1759)</f>
        <v xml:space="preserve">1757 - </v>
      </c>
      <c r="Q1759" t="str">
        <f>CONCATENATE(Measures!B1759&amp;" - "&amp;Measures!D1759)</f>
        <v xml:space="preserve"> - </v>
      </c>
    </row>
    <row r="1760" spans="16:17">
      <c r="P1760" t="str">
        <f>CONCATENATE(ROW(P1760)-2," - ",Components!B1760)</f>
        <v xml:space="preserve">1758 - </v>
      </c>
      <c r="Q1760" t="str">
        <f>CONCATENATE(Measures!B1760&amp;" - "&amp;Measures!D1760)</f>
        <v xml:space="preserve"> - </v>
      </c>
    </row>
    <row r="1761" spans="16:17">
      <c r="P1761" t="str">
        <f>CONCATENATE(ROW(P1761)-2," - ",Components!B1761)</f>
        <v xml:space="preserve">1759 - </v>
      </c>
      <c r="Q1761" t="str">
        <f>CONCATENATE(Measures!B1761&amp;" - "&amp;Measures!D1761)</f>
        <v xml:space="preserve"> - </v>
      </c>
    </row>
    <row r="1762" spans="16:17">
      <c r="P1762" t="str">
        <f>CONCATENATE(ROW(P1762)-2," - ",Components!B1762)</f>
        <v xml:space="preserve">1760 - </v>
      </c>
      <c r="Q1762" t="str">
        <f>CONCATENATE(Measures!B1762&amp;" - "&amp;Measures!D1762)</f>
        <v xml:space="preserve"> - </v>
      </c>
    </row>
    <row r="1763" spans="16:17">
      <c r="P1763" t="str">
        <f>CONCATENATE(ROW(P1763)-2," - ",Components!B1763)</f>
        <v xml:space="preserve">1761 - </v>
      </c>
      <c r="Q1763" t="str">
        <f>CONCATENATE(Measures!B1763&amp;" - "&amp;Measures!D1763)</f>
        <v xml:space="preserve"> - </v>
      </c>
    </row>
    <row r="1764" spans="16:17">
      <c r="P1764" t="str">
        <f>CONCATENATE(ROW(P1764)-2," - ",Components!B1764)</f>
        <v xml:space="preserve">1762 - </v>
      </c>
      <c r="Q1764" t="str">
        <f>CONCATENATE(Measures!B1764&amp;" - "&amp;Measures!D1764)</f>
        <v xml:space="preserve"> - </v>
      </c>
    </row>
    <row r="1765" spans="16:17">
      <c r="P1765" t="str">
        <f>CONCATENATE(ROW(P1765)-2," - ",Components!B1765)</f>
        <v xml:space="preserve">1763 - </v>
      </c>
      <c r="Q1765" t="str">
        <f>CONCATENATE(Measures!B1765&amp;" - "&amp;Measures!D1765)</f>
        <v xml:space="preserve"> - </v>
      </c>
    </row>
    <row r="1766" spans="16:17">
      <c r="P1766" t="str">
        <f>CONCATENATE(ROW(P1766)-2," - ",Components!B1766)</f>
        <v xml:space="preserve">1764 - </v>
      </c>
      <c r="Q1766" t="str">
        <f>CONCATENATE(Measures!B1766&amp;" - "&amp;Measures!D1766)</f>
        <v xml:space="preserve"> - </v>
      </c>
    </row>
    <row r="1767" spans="16:17">
      <c r="P1767" t="str">
        <f>CONCATENATE(ROW(P1767)-2," - ",Components!B1767)</f>
        <v xml:space="preserve">1765 - </v>
      </c>
      <c r="Q1767" t="str">
        <f>CONCATENATE(Measures!B1767&amp;" - "&amp;Measures!D1767)</f>
        <v xml:space="preserve"> - </v>
      </c>
    </row>
    <row r="1768" spans="16:17">
      <c r="P1768" t="str">
        <f>CONCATENATE(ROW(P1768)-2," - ",Components!B1768)</f>
        <v xml:space="preserve">1766 - </v>
      </c>
      <c r="Q1768" t="str">
        <f>CONCATENATE(Measures!B1768&amp;" - "&amp;Measures!D1768)</f>
        <v xml:space="preserve"> - </v>
      </c>
    </row>
    <row r="1769" spans="16:17">
      <c r="P1769" t="str">
        <f>CONCATENATE(ROW(P1769)-2," - ",Components!B1769)</f>
        <v xml:space="preserve">1767 - </v>
      </c>
      <c r="Q1769" t="str">
        <f>CONCATENATE(Measures!B1769&amp;" - "&amp;Measures!D1769)</f>
        <v xml:space="preserve"> - </v>
      </c>
    </row>
    <row r="1770" spans="16:17">
      <c r="P1770" t="str">
        <f>CONCATENATE(ROW(P1770)-2," - ",Components!B1770)</f>
        <v xml:space="preserve">1768 - </v>
      </c>
      <c r="Q1770" t="str">
        <f>CONCATENATE(Measures!B1770&amp;" - "&amp;Measures!D1770)</f>
        <v xml:space="preserve"> - </v>
      </c>
    </row>
    <row r="1771" spans="16:17">
      <c r="P1771" t="str">
        <f>CONCATENATE(ROW(P1771)-2," - ",Components!B1771)</f>
        <v xml:space="preserve">1769 - </v>
      </c>
      <c r="Q1771" t="str">
        <f>CONCATENATE(Measures!B1771&amp;" - "&amp;Measures!D1771)</f>
        <v xml:space="preserve"> - </v>
      </c>
    </row>
    <row r="1772" spans="16:17">
      <c r="P1772" t="str">
        <f>CONCATENATE(ROW(P1772)-2," - ",Components!B1772)</f>
        <v xml:space="preserve">1770 - </v>
      </c>
      <c r="Q1772" t="str">
        <f>CONCATENATE(Measures!B1772&amp;" - "&amp;Measures!D1772)</f>
        <v xml:space="preserve"> - </v>
      </c>
    </row>
    <row r="1773" spans="16:17">
      <c r="P1773" t="str">
        <f>CONCATENATE(ROW(P1773)-2," - ",Components!B1773)</f>
        <v xml:space="preserve">1771 - </v>
      </c>
      <c r="Q1773" t="str">
        <f>CONCATENATE(Measures!B1773&amp;" - "&amp;Measures!D1773)</f>
        <v xml:space="preserve"> - </v>
      </c>
    </row>
    <row r="1774" spans="16:17">
      <c r="P1774" t="str">
        <f>CONCATENATE(ROW(P1774)-2," - ",Components!B1774)</f>
        <v xml:space="preserve">1772 - </v>
      </c>
      <c r="Q1774" t="str">
        <f>CONCATENATE(Measures!B1774&amp;" - "&amp;Measures!D1774)</f>
        <v xml:space="preserve"> - </v>
      </c>
    </row>
    <row r="1775" spans="16:17">
      <c r="P1775" t="str">
        <f>CONCATENATE(ROW(P1775)-2," - ",Components!B1775)</f>
        <v xml:space="preserve">1773 - </v>
      </c>
      <c r="Q1775" t="str">
        <f>CONCATENATE(Measures!B1775&amp;" - "&amp;Measures!D1775)</f>
        <v xml:space="preserve"> - </v>
      </c>
    </row>
    <row r="1776" spans="16:17">
      <c r="P1776" t="str">
        <f>CONCATENATE(ROW(P1776)-2," - ",Components!B1776)</f>
        <v xml:space="preserve">1774 - </v>
      </c>
      <c r="Q1776" t="str">
        <f>CONCATENATE(Measures!B1776&amp;" - "&amp;Measures!D1776)</f>
        <v xml:space="preserve"> - </v>
      </c>
    </row>
    <row r="1777" spans="16:17">
      <c r="P1777" t="str">
        <f>CONCATENATE(ROW(P1777)-2," - ",Components!B1777)</f>
        <v xml:space="preserve">1775 - </v>
      </c>
      <c r="Q1777" t="str">
        <f>CONCATENATE(Measures!B1777&amp;" - "&amp;Measures!D1777)</f>
        <v xml:space="preserve"> - </v>
      </c>
    </row>
    <row r="1778" spans="16:17">
      <c r="P1778" t="str">
        <f>CONCATENATE(ROW(P1778)-2," - ",Components!B1778)</f>
        <v xml:space="preserve">1776 - </v>
      </c>
      <c r="Q1778" t="str">
        <f>CONCATENATE(Measures!B1778&amp;" - "&amp;Measures!D1778)</f>
        <v xml:space="preserve"> - </v>
      </c>
    </row>
    <row r="1779" spans="16:17">
      <c r="P1779" t="str">
        <f>CONCATENATE(ROW(P1779)-2," - ",Components!B1779)</f>
        <v xml:space="preserve">1777 - </v>
      </c>
      <c r="Q1779" t="str">
        <f>CONCATENATE(Measures!B1779&amp;" - "&amp;Measures!D1779)</f>
        <v xml:space="preserve"> - </v>
      </c>
    </row>
    <row r="1780" spans="16:17">
      <c r="P1780" t="str">
        <f>CONCATENATE(ROW(P1780)-2," - ",Components!B1780)</f>
        <v xml:space="preserve">1778 - </v>
      </c>
      <c r="Q1780" t="str">
        <f>CONCATENATE(Measures!B1780&amp;" - "&amp;Measures!D1780)</f>
        <v xml:space="preserve"> - </v>
      </c>
    </row>
    <row r="1781" spans="16:17">
      <c r="P1781" t="str">
        <f>CONCATENATE(ROW(P1781)-2," - ",Components!B1781)</f>
        <v xml:space="preserve">1779 - </v>
      </c>
      <c r="Q1781" t="str">
        <f>CONCATENATE(Measures!B1781&amp;" - "&amp;Measures!D1781)</f>
        <v xml:space="preserve"> - </v>
      </c>
    </row>
    <row r="1782" spans="16:17">
      <c r="P1782" t="str">
        <f>CONCATENATE(ROW(P1782)-2," - ",Components!B1782)</f>
        <v xml:space="preserve">1780 - </v>
      </c>
      <c r="Q1782" t="str">
        <f>CONCATENATE(Measures!B1782&amp;" - "&amp;Measures!D1782)</f>
        <v xml:space="preserve"> - </v>
      </c>
    </row>
    <row r="1783" spans="16:17">
      <c r="P1783" t="str">
        <f>CONCATENATE(ROW(P1783)-2," - ",Components!B1783)</f>
        <v xml:space="preserve">1781 - </v>
      </c>
      <c r="Q1783" t="str">
        <f>CONCATENATE(Measures!B1783&amp;" - "&amp;Measures!D1783)</f>
        <v xml:space="preserve"> - </v>
      </c>
    </row>
    <row r="1784" spans="16:17">
      <c r="P1784" t="str">
        <f>CONCATENATE(ROW(P1784)-2," - ",Components!B1784)</f>
        <v xml:space="preserve">1782 - </v>
      </c>
      <c r="Q1784" t="str">
        <f>CONCATENATE(Measures!B1784&amp;" - "&amp;Measures!D1784)</f>
        <v xml:space="preserve"> - </v>
      </c>
    </row>
    <row r="1785" spans="16:17">
      <c r="P1785" t="str">
        <f>CONCATENATE(ROW(P1785)-2," - ",Components!B1785)</f>
        <v xml:space="preserve">1783 - </v>
      </c>
      <c r="Q1785" t="str">
        <f>CONCATENATE(Measures!B1785&amp;" - "&amp;Measures!D1785)</f>
        <v xml:space="preserve"> - </v>
      </c>
    </row>
    <row r="1786" spans="16:17">
      <c r="P1786" t="str">
        <f>CONCATENATE(ROW(P1786)-2," - ",Components!B1786)</f>
        <v xml:space="preserve">1784 - </v>
      </c>
      <c r="Q1786" t="str">
        <f>CONCATENATE(Measures!B1786&amp;" - "&amp;Measures!D1786)</f>
        <v xml:space="preserve"> - </v>
      </c>
    </row>
    <row r="1787" spans="16:17">
      <c r="P1787" t="str">
        <f>CONCATENATE(ROW(P1787)-2," - ",Components!B1787)</f>
        <v xml:space="preserve">1785 - </v>
      </c>
      <c r="Q1787" t="str">
        <f>CONCATENATE(Measures!B1787&amp;" - "&amp;Measures!D1787)</f>
        <v xml:space="preserve"> - </v>
      </c>
    </row>
    <row r="1788" spans="16:17">
      <c r="P1788" t="str">
        <f>CONCATENATE(ROW(P1788)-2," - ",Components!B1788)</f>
        <v xml:space="preserve">1786 - </v>
      </c>
      <c r="Q1788" t="str">
        <f>CONCATENATE(Measures!B1788&amp;" - "&amp;Measures!D1788)</f>
        <v xml:space="preserve"> - </v>
      </c>
    </row>
    <row r="1789" spans="16:17">
      <c r="P1789" t="str">
        <f>CONCATENATE(ROW(P1789)-2," - ",Components!B1789)</f>
        <v xml:space="preserve">1787 - </v>
      </c>
      <c r="Q1789" t="str">
        <f>CONCATENATE(Measures!B1789&amp;" - "&amp;Measures!D1789)</f>
        <v xml:space="preserve"> - </v>
      </c>
    </row>
    <row r="1790" spans="16:17">
      <c r="P1790" t="str">
        <f>CONCATENATE(ROW(P1790)-2," - ",Components!B1790)</f>
        <v xml:space="preserve">1788 - </v>
      </c>
      <c r="Q1790" t="str">
        <f>CONCATENATE(Measures!B1790&amp;" - "&amp;Measures!D1790)</f>
        <v xml:space="preserve"> - </v>
      </c>
    </row>
    <row r="1791" spans="16:17">
      <c r="P1791" t="str">
        <f>CONCATENATE(ROW(P1791)-2," - ",Components!B1791)</f>
        <v xml:space="preserve">1789 - </v>
      </c>
      <c r="Q1791" t="str">
        <f>CONCATENATE(Measures!B1791&amp;" - "&amp;Measures!D1791)</f>
        <v xml:space="preserve"> - </v>
      </c>
    </row>
    <row r="1792" spans="16:17">
      <c r="P1792" t="str">
        <f>CONCATENATE(ROW(P1792)-2," - ",Components!B1792)</f>
        <v xml:space="preserve">1790 - </v>
      </c>
      <c r="Q1792" t="str">
        <f>CONCATENATE(Measures!B1792&amp;" - "&amp;Measures!D1792)</f>
        <v xml:space="preserve"> - </v>
      </c>
    </row>
    <row r="1793" spans="16:17">
      <c r="P1793" t="str">
        <f>CONCATENATE(ROW(P1793)-2," - ",Components!B1793)</f>
        <v xml:space="preserve">1791 - </v>
      </c>
      <c r="Q1793" t="str">
        <f>CONCATENATE(Measures!B1793&amp;" - "&amp;Measures!D1793)</f>
        <v xml:space="preserve"> - </v>
      </c>
    </row>
    <row r="1794" spans="16:17">
      <c r="P1794" t="str">
        <f>CONCATENATE(ROW(P1794)-2," - ",Components!B1794)</f>
        <v xml:space="preserve">1792 - </v>
      </c>
      <c r="Q1794" t="str">
        <f>CONCATENATE(Measures!B1794&amp;" - "&amp;Measures!D1794)</f>
        <v xml:space="preserve"> - </v>
      </c>
    </row>
    <row r="1795" spans="16:17">
      <c r="P1795" t="str">
        <f>CONCATENATE(ROW(P1795)-2," - ",Components!B1795)</f>
        <v xml:space="preserve">1793 - </v>
      </c>
      <c r="Q1795" t="str">
        <f>CONCATENATE(Measures!B1795&amp;" - "&amp;Measures!D1795)</f>
        <v xml:space="preserve"> - </v>
      </c>
    </row>
    <row r="1796" spans="16:17">
      <c r="P1796" t="str">
        <f>CONCATENATE(ROW(P1796)-2," - ",Components!B1796)</f>
        <v xml:space="preserve">1794 - </v>
      </c>
      <c r="Q1796" t="str">
        <f>CONCATENATE(Measures!B1796&amp;" - "&amp;Measures!D1796)</f>
        <v xml:space="preserve"> - </v>
      </c>
    </row>
    <row r="1797" spans="16:17">
      <c r="P1797" t="str">
        <f>CONCATENATE(ROW(P1797)-2," - ",Components!B1797)</f>
        <v xml:space="preserve">1795 - </v>
      </c>
      <c r="Q1797" t="str">
        <f>CONCATENATE(Measures!B1797&amp;" - "&amp;Measures!D1797)</f>
        <v xml:space="preserve"> - </v>
      </c>
    </row>
    <row r="1798" spans="16:17">
      <c r="P1798" t="str">
        <f>CONCATENATE(ROW(P1798)-2," - ",Components!B1798)</f>
        <v xml:space="preserve">1796 - </v>
      </c>
      <c r="Q1798" t="str">
        <f>CONCATENATE(Measures!B1798&amp;" - "&amp;Measures!D1798)</f>
        <v xml:space="preserve"> - </v>
      </c>
    </row>
    <row r="1799" spans="16:17">
      <c r="P1799" t="str">
        <f>CONCATENATE(ROW(P1799)-2," - ",Components!B1799)</f>
        <v xml:space="preserve">1797 - </v>
      </c>
      <c r="Q1799" t="str">
        <f>CONCATENATE(Measures!B1799&amp;" - "&amp;Measures!D1799)</f>
        <v xml:space="preserve"> - </v>
      </c>
    </row>
    <row r="1800" spans="16:17">
      <c r="P1800" t="str">
        <f>CONCATENATE(ROW(P1800)-2," - ",Components!B1800)</f>
        <v xml:space="preserve">1798 - </v>
      </c>
      <c r="Q1800" t="str">
        <f>CONCATENATE(Measures!B1800&amp;" - "&amp;Measures!D1800)</f>
        <v xml:space="preserve"> - </v>
      </c>
    </row>
    <row r="1801" spans="16:17">
      <c r="P1801" t="str">
        <f>CONCATENATE(ROW(P1801)-2," - ",Components!B1801)</f>
        <v xml:space="preserve">1799 - </v>
      </c>
      <c r="Q1801" t="str">
        <f>CONCATENATE(Measures!B1801&amp;" - "&amp;Measures!D1801)</f>
        <v xml:space="preserve"> - </v>
      </c>
    </row>
    <row r="1802" spans="16:17">
      <c r="P1802" t="str">
        <f>CONCATENATE(ROW(P1802)-2," - ",Components!B1802)</f>
        <v xml:space="preserve">1800 - </v>
      </c>
      <c r="Q1802" t="str">
        <f>CONCATENATE(Measures!B1802&amp;" - "&amp;Measures!D1802)</f>
        <v xml:space="preserve"> - </v>
      </c>
    </row>
    <row r="1803" spans="16:17">
      <c r="P1803" t="str">
        <f>CONCATENATE(ROW(P1803)-2," - ",Components!B1803)</f>
        <v xml:space="preserve">1801 - </v>
      </c>
      <c r="Q1803" t="str">
        <f>CONCATENATE(Measures!B1803&amp;" - "&amp;Measures!D1803)</f>
        <v xml:space="preserve"> - </v>
      </c>
    </row>
    <row r="1804" spans="16:17">
      <c r="P1804" t="str">
        <f>CONCATENATE(ROW(P1804)-2," - ",Components!B1804)</f>
        <v xml:space="preserve">1802 - </v>
      </c>
      <c r="Q1804" t="str">
        <f>CONCATENATE(Measures!B1804&amp;" - "&amp;Measures!D1804)</f>
        <v xml:space="preserve"> - </v>
      </c>
    </row>
    <row r="1805" spans="16:17">
      <c r="P1805" t="str">
        <f>CONCATENATE(ROW(P1805)-2," - ",Components!B1805)</f>
        <v xml:space="preserve">1803 - </v>
      </c>
      <c r="Q1805" t="str">
        <f>CONCATENATE(Measures!B1805&amp;" - "&amp;Measures!D1805)</f>
        <v xml:space="preserve"> - </v>
      </c>
    </row>
    <row r="1806" spans="16:17">
      <c r="P1806" t="str">
        <f>CONCATENATE(ROW(P1806)-2," - ",Components!B1806)</f>
        <v xml:space="preserve">1804 - </v>
      </c>
      <c r="Q1806" t="str">
        <f>CONCATENATE(Measures!B1806&amp;" - "&amp;Measures!D1806)</f>
        <v xml:space="preserve"> - </v>
      </c>
    </row>
    <row r="1807" spans="16:17">
      <c r="P1807" t="str">
        <f>CONCATENATE(ROW(P1807)-2," - ",Components!B1807)</f>
        <v xml:space="preserve">1805 - </v>
      </c>
      <c r="Q1807" t="str">
        <f>CONCATENATE(Measures!B1807&amp;" - "&amp;Measures!D1807)</f>
        <v xml:space="preserve"> - </v>
      </c>
    </row>
    <row r="1808" spans="16:17">
      <c r="P1808" t="str">
        <f>CONCATENATE(ROW(P1808)-2," - ",Components!B1808)</f>
        <v xml:space="preserve">1806 - </v>
      </c>
      <c r="Q1808" t="str">
        <f>CONCATENATE(Measures!B1808&amp;" - "&amp;Measures!D1808)</f>
        <v xml:space="preserve"> - </v>
      </c>
    </row>
    <row r="1809" spans="16:17">
      <c r="P1809" t="str">
        <f>CONCATENATE(ROW(P1809)-2," - ",Components!B1809)</f>
        <v xml:space="preserve">1807 - </v>
      </c>
      <c r="Q1809" t="str">
        <f>CONCATENATE(Measures!B1809&amp;" - "&amp;Measures!D1809)</f>
        <v xml:space="preserve"> - </v>
      </c>
    </row>
    <row r="1810" spans="16:17">
      <c r="P1810" t="str">
        <f>CONCATENATE(ROW(P1810)-2," - ",Components!B1810)</f>
        <v xml:space="preserve">1808 - </v>
      </c>
      <c r="Q1810" t="str">
        <f>CONCATENATE(Measures!B1810&amp;" - "&amp;Measures!D1810)</f>
        <v xml:space="preserve"> - </v>
      </c>
    </row>
    <row r="1811" spans="16:17">
      <c r="P1811" t="str">
        <f>CONCATENATE(ROW(P1811)-2," - ",Components!B1811)</f>
        <v xml:space="preserve">1809 - </v>
      </c>
      <c r="Q1811" t="str">
        <f>CONCATENATE(Measures!B1811&amp;" - "&amp;Measures!D1811)</f>
        <v xml:space="preserve"> - </v>
      </c>
    </row>
    <row r="1812" spans="16:17">
      <c r="P1812" t="str">
        <f>CONCATENATE(ROW(P1812)-2," - ",Components!B1812)</f>
        <v xml:space="preserve">1810 - </v>
      </c>
      <c r="Q1812" t="str">
        <f>CONCATENATE(Measures!B1812&amp;" - "&amp;Measures!D1812)</f>
        <v xml:space="preserve"> - </v>
      </c>
    </row>
    <row r="1813" spans="16:17">
      <c r="P1813" t="str">
        <f>CONCATENATE(ROW(P1813)-2," - ",Components!B1813)</f>
        <v xml:space="preserve">1811 - </v>
      </c>
      <c r="Q1813" t="str">
        <f>CONCATENATE(Measures!B1813&amp;" - "&amp;Measures!D1813)</f>
        <v xml:space="preserve"> - </v>
      </c>
    </row>
    <row r="1814" spans="16:17">
      <c r="P1814" t="str">
        <f>CONCATENATE(ROW(P1814)-2," - ",Components!B1814)</f>
        <v xml:space="preserve">1812 - </v>
      </c>
      <c r="Q1814" t="str">
        <f>CONCATENATE(Measures!B1814&amp;" - "&amp;Measures!D1814)</f>
        <v xml:space="preserve"> - </v>
      </c>
    </row>
    <row r="1815" spans="16:17">
      <c r="P1815" t="str">
        <f>CONCATENATE(ROW(P1815)-2," - ",Components!B1815)</f>
        <v xml:space="preserve">1813 - </v>
      </c>
      <c r="Q1815" t="str">
        <f>CONCATENATE(Measures!B1815&amp;" - "&amp;Measures!D1815)</f>
        <v xml:space="preserve"> - </v>
      </c>
    </row>
    <row r="1816" spans="16:17">
      <c r="P1816" t="str">
        <f>CONCATENATE(ROW(P1816)-2," - ",Components!B1816)</f>
        <v xml:space="preserve">1814 - </v>
      </c>
      <c r="Q1816" t="str">
        <f>CONCATENATE(Measures!B1816&amp;" - "&amp;Measures!D1816)</f>
        <v xml:space="preserve"> - </v>
      </c>
    </row>
    <row r="1817" spans="16:17">
      <c r="P1817" t="str">
        <f>CONCATENATE(ROW(P1817)-2," - ",Components!B1817)</f>
        <v xml:space="preserve">1815 - </v>
      </c>
      <c r="Q1817" t="str">
        <f>CONCATENATE(Measures!B1817&amp;" - "&amp;Measures!D1817)</f>
        <v xml:space="preserve"> - </v>
      </c>
    </row>
    <row r="1818" spans="16:17">
      <c r="P1818" t="str">
        <f>CONCATENATE(ROW(P1818)-2," - ",Components!B1818)</f>
        <v xml:space="preserve">1816 - </v>
      </c>
      <c r="Q1818" t="str">
        <f>CONCATENATE(Measures!B1818&amp;" - "&amp;Measures!D1818)</f>
        <v xml:space="preserve"> - </v>
      </c>
    </row>
    <row r="1819" spans="16:17">
      <c r="P1819" t="str">
        <f>CONCATENATE(ROW(P1819)-2," - ",Components!B1819)</f>
        <v xml:space="preserve">1817 - </v>
      </c>
      <c r="Q1819" t="str">
        <f>CONCATENATE(Measures!B1819&amp;" - "&amp;Measures!D1819)</f>
        <v xml:space="preserve"> - </v>
      </c>
    </row>
    <row r="1820" spans="16:17">
      <c r="P1820" t="str">
        <f>CONCATENATE(ROW(P1820)-2," - ",Components!B1820)</f>
        <v xml:space="preserve">1818 - </v>
      </c>
      <c r="Q1820" t="str">
        <f>CONCATENATE(Measures!B1820&amp;" - "&amp;Measures!D1820)</f>
        <v xml:space="preserve"> - </v>
      </c>
    </row>
    <row r="1821" spans="16:17">
      <c r="P1821" t="str">
        <f>CONCATENATE(ROW(P1821)-2," - ",Components!B1821)</f>
        <v xml:space="preserve">1819 - </v>
      </c>
      <c r="Q1821" t="str">
        <f>CONCATENATE(Measures!B1821&amp;" - "&amp;Measures!D1821)</f>
        <v xml:space="preserve"> - </v>
      </c>
    </row>
    <row r="1822" spans="16:17">
      <c r="P1822" t="str">
        <f>CONCATENATE(ROW(P1822)-2," - ",Components!B1822)</f>
        <v xml:space="preserve">1820 - </v>
      </c>
      <c r="Q1822" t="str">
        <f>CONCATENATE(Measures!B1822&amp;" - "&amp;Measures!D1822)</f>
        <v xml:space="preserve"> - </v>
      </c>
    </row>
    <row r="1823" spans="16:17">
      <c r="P1823" t="str">
        <f>CONCATENATE(ROW(P1823)-2," - ",Components!B1823)</f>
        <v xml:space="preserve">1821 - </v>
      </c>
      <c r="Q1823" t="str">
        <f>CONCATENATE(Measures!B1823&amp;" - "&amp;Measures!D1823)</f>
        <v xml:space="preserve"> - </v>
      </c>
    </row>
    <row r="1824" spans="16:17">
      <c r="P1824" t="str">
        <f>CONCATENATE(ROW(P1824)-2," - ",Components!B1824)</f>
        <v xml:space="preserve">1822 - </v>
      </c>
      <c r="Q1824" t="str">
        <f>CONCATENATE(Measures!B1824&amp;" - "&amp;Measures!D1824)</f>
        <v xml:space="preserve"> - </v>
      </c>
    </row>
    <row r="1825" spans="16:17">
      <c r="P1825" t="str">
        <f>CONCATENATE(ROW(P1825)-2," - ",Components!B1825)</f>
        <v xml:space="preserve">1823 - </v>
      </c>
      <c r="Q1825" t="str">
        <f>CONCATENATE(Measures!B1825&amp;" - "&amp;Measures!D1825)</f>
        <v xml:space="preserve"> - </v>
      </c>
    </row>
    <row r="1826" spans="16:17">
      <c r="P1826" t="str">
        <f>CONCATENATE(ROW(P1826)-2," - ",Components!B1826)</f>
        <v xml:space="preserve">1824 - </v>
      </c>
      <c r="Q1826" t="str">
        <f>CONCATENATE(Measures!B1826&amp;" - "&amp;Measures!D1826)</f>
        <v xml:space="preserve"> - </v>
      </c>
    </row>
    <row r="1827" spans="16:17">
      <c r="P1827" t="str">
        <f>CONCATENATE(ROW(P1827)-2," - ",Components!B1827)</f>
        <v xml:space="preserve">1825 - </v>
      </c>
      <c r="Q1827" t="str">
        <f>CONCATENATE(Measures!B1827&amp;" - "&amp;Measures!D1827)</f>
        <v xml:space="preserve"> - </v>
      </c>
    </row>
    <row r="1828" spans="16:17">
      <c r="P1828" t="str">
        <f>CONCATENATE(ROW(P1828)-2," - ",Components!B1828)</f>
        <v xml:space="preserve">1826 - </v>
      </c>
      <c r="Q1828" t="str">
        <f>CONCATENATE(Measures!B1828&amp;" - "&amp;Measures!D1828)</f>
        <v xml:space="preserve"> - </v>
      </c>
    </row>
    <row r="1829" spans="16:17">
      <c r="P1829" t="str">
        <f>CONCATENATE(ROW(P1829)-2," - ",Components!B1829)</f>
        <v xml:space="preserve">1827 - </v>
      </c>
      <c r="Q1829" t="str">
        <f>CONCATENATE(Measures!B1829&amp;" - "&amp;Measures!D1829)</f>
        <v xml:space="preserve"> - </v>
      </c>
    </row>
    <row r="1830" spans="16:17">
      <c r="P1830" t="str">
        <f>CONCATENATE(ROW(P1830)-2," - ",Components!B1830)</f>
        <v xml:space="preserve">1828 - </v>
      </c>
      <c r="Q1830" t="str">
        <f>CONCATENATE(Measures!B1830&amp;" - "&amp;Measures!D1830)</f>
        <v xml:space="preserve"> - </v>
      </c>
    </row>
    <row r="1831" spans="16:17">
      <c r="P1831" t="str">
        <f>CONCATENATE(ROW(P1831)-2," - ",Components!B1831)</f>
        <v xml:space="preserve">1829 - </v>
      </c>
      <c r="Q1831" t="str">
        <f>CONCATENATE(Measures!B1831&amp;" - "&amp;Measures!D1831)</f>
        <v xml:space="preserve"> - </v>
      </c>
    </row>
    <row r="1832" spans="16:17">
      <c r="P1832" t="str">
        <f>CONCATENATE(ROW(P1832)-2," - ",Components!B1832)</f>
        <v xml:space="preserve">1830 - </v>
      </c>
      <c r="Q1832" t="str">
        <f>CONCATENATE(Measures!B1832&amp;" - "&amp;Measures!D1832)</f>
        <v xml:space="preserve"> - </v>
      </c>
    </row>
    <row r="1833" spans="16:17">
      <c r="P1833" t="str">
        <f>CONCATENATE(ROW(P1833)-2," - ",Components!B1833)</f>
        <v xml:space="preserve">1831 - </v>
      </c>
      <c r="Q1833" t="str">
        <f>CONCATENATE(Measures!B1833&amp;" - "&amp;Measures!D1833)</f>
        <v xml:space="preserve"> - </v>
      </c>
    </row>
    <row r="1834" spans="16:17">
      <c r="P1834" t="str">
        <f>CONCATENATE(ROW(P1834)-2," - ",Components!B1834)</f>
        <v xml:space="preserve">1832 - </v>
      </c>
      <c r="Q1834" t="str">
        <f>CONCATENATE(Measures!B1834&amp;" - "&amp;Measures!D1834)</f>
        <v xml:space="preserve"> - </v>
      </c>
    </row>
    <row r="1835" spans="16:17">
      <c r="P1835" t="str">
        <f>CONCATENATE(ROW(P1835)-2," - ",Components!B1835)</f>
        <v xml:space="preserve">1833 - </v>
      </c>
      <c r="Q1835" t="str">
        <f>CONCATENATE(Measures!B1835&amp;" - "&amp;Measures!D1835)</f>
        <v xml:space="preserve"> - </v>
      </c>
    </row>
    <row r="1836" spans="16:17">
      <c r="P1836" t="str">
        <f>CONCATENATE(ROW(P1836)-2," - ",Components!B1836)</f>
        <v xml:space="preserve">1834 - </v>
      </c>
      <c r="Q1836" t="str">
        <f>CONCATENATE(Measures!B1836&amp;" - "&amp;Measures!D1836)</f>
        <v xml:space="preserve"> - </v>
      </c>
    </row>
    <row r="1837" spans="16:17">
      <c r="P1837" t="str">
        <f>CONCATENATE(ROW(P1837)-2," - ",Components!B1837)</f>
        <v xml:space="preserve">1835 - </v>
      </c>
      <c r="Q1837" t="str">
        <f>CONCATENATE(Measures!B1837&amp;" - "&amp;Measures!D1837)</f>
        <v xml:space="preserve"> - </v>
      </c>
    </row>
    <row r="1838" spans="16:17">
      <c r="P1838" t="str">
        <f>CONCATENATE(ROW(P1838)-2," - ",Components!B1838)</f>
        <v xml:space="preserve">1836 - </v>
      </c>
      <c r="Q1838" t="str">
        <f>CONCATENATE(Measures!B1838&amp;" - "&amp;Measures!D1838)</f>
        <v xml:space="preserve"> - </v>
      </c>
    </row>
    <row r="1839" spans="16:17">
      <c r="P1839" t="str">
        <f>CONCATENATE(ROW(P1839)-2," - ",Components!B1839)</f>
        <v xml:space="preserve">1837 - </v>
      </c>
      <c r="Q1839" t="str">
        <f>CONCATENATE(Measures!B1839&amp;" - "&amp;Measures!D1839)</f>
        <v xml:space="preserve"> - </v>
      </c>
    </row>
    <row r="1840" spans="16:17">
      <c r="P1840" t="str">
        <f>CONCATENATE(ROW(P1840)-2," - ",Components!B1840)</f>
        <v xml:space="preserve">1838 - </v>
      </c>
      <c r="Q1840" t="str">
        <f>CONCATENATE(Measures!B1840&amp;" - "&amp;Measures!D1840)</f>
        <v xml:space="preserve"> - </v>
      </c>
    </row>
    <row r="1841" spans="16:17">
      <c r="P1841" t="str">
        <f>CONCATENATE(ROW(P1841)-2," - ",Components!B1841)</f>
        <v xml:space="preserve">1839 - </v>
      </c>
      <c r="Q1841" t="str">
        <f>CONCATENATE(Measures!B1841&amp;" - "&amp;Measures!D1841)</f>
        <v xml:space="preserve"> - </v>
      </c>
    </row>
    <row r="1842" spans="16:17">
      <c r="P1842" t="str">
        <f>CONCATENATE(ROW(P1842)-2," - ",Components!B1842)</f>
        <v xml:space="preserve">1840 - </v>
      </c>
      <c r="Q1842" t="str">
        <f>CONCATENATE(Measures!B1842&amp;" - "&amp;Measures!D1842)</f>
        <v xml:space="preserve"> - </v>
      </c>
    </row>
    <row r="1843" spans="16:17">
      <c r="P1843" t="str">
        <f>CONCATENATE(ROW(P1843)-2," - ",Components!B1843)</f>
        <v xml:space="preserve">1841 - </v>
      </c>
      <c r="Q1843" t="str">
        <f>CONCATENATE(Measures!B1843&amp;" - "&amp;Measures!D1843)</f>
        <v xml:space="preserve"> - </v>
      </c>
    </row>
    <row r="1844" spans="16:17">
      <c r="P1844" t="str">
        <f>CONCATENATE(ROW(P1844)-2," - ",Components!B1844)</f>
        <v xml:space="preserve">1842 - </v>
      </c>
      <c r="Q1844" t="str">
        <f>CONCATENATE(Measures!B1844&amp;" - "&amp;Measures!D1844)</f>
        <v xml:space="preserve"> - </v>
      </c>
    </row>
    <row r="1845" spans="16:17">
      <c r="P1845" t="str">
        <f>CONCATENATE(ROW(P1845)-2," - ",Components!B1845)</f>
        <v xml:space="preserve">1843 - </v>
      </c>
      <c r="Q1845" t="str">
        <f>CONCATENATE(Measures!B1845&amp;" - "&amp;Measures!D1845)</f>
        <v xml:space="preserve"> - </v>
      </c>
    </row>
    <row r="1846" spans="16:17">
      <c r="P1846" t="str">
        <f>CONCATENATE(ROW(P1846)-2," - ",Components!B1846)</f>
        <v xml:space="preserve">1844 - </v>
      </c>
      <c r="Q1846" t="str">
        <f>CONCATENATE(Measures!B1846&amp;" - "&amp;Measures!D1846)</f>
        <v xml:space="preserve"> - </v>
      </c>
    </row>
    <row r="1847" spans="16:17">
      <c r="P1847" t="str">
        <f>CONCATENATE(ROW(P1847)-2," - ",Components!B1847)</f>
        <v xml:space="preserve">1845 - </v>
      </c>
      <c r="Q1847" t="str">
        <f>CONCATENATE(Measures!B1847&amp;" - "&amp;Measures!D1847)</f>
        <v xml:space="preserve"> - </v>
      </c>
    </row>
    <row r="1848" spans="16:17">
      <c r="P1848" t="str">
        <f>CONCATENATE(ROW(P1848)-2," - ",Components!B1848)</f>
        <v xml:space="preserve">1846 - </v>
      </c>
      <c r="Q1848" t="str">
        <f>CONCATENATE(Measures!B1848&amp;" - "&amp;Measures!D1848)</f>
        <v xml:space="preserve"> - </v>
      </c>
    </row>
    <row r="1849" spans="16:17">
      <c r="P1849" t="str">
        <f>CONCATENATE(ROW(P1849)-2," - ",Components!B1849)</f>
        <v xml:space="preserve">1847 - </v>
      </c>
      <c r="Q1849" t="str">
        <f>CONCATENATE(Measures!B1849&amp;" - "&amp;Measures!D1849)</f>
        <v xml:space="preserve"> - </v>
      </c>
    </row>
    <row r="1850" spans="16:17">
      <c r="P1850" t="str">
        <f>CONCATENATE(ROW(P1850)-2," - ",Components!B1850)</f>
        <v xml:space="preserve">1848 - </v>
      </c>
      <c r="Q1850" t="str">
        <f>CONCATENATE(Measures!B1850&amp;" - "&amp;Measures!D1850)</f>
        <v xml:space="preserve"> - </v>
      </c>
    </row>
    <row r="1851" spans="16:17">
      <c r="P1851" t="str">
        <f>CONCATENATE(ROW(P1851)-2," - ",Components!B1851)</f>
        <v xml:space="preserve">1849 - </v>
      </c>
      <c r="Q1851" t="str">
        <f>CONCATENATE(Measures!B1851&amp;" - "&amp;Measures!D1851)</f>
        <v xml:space="preserve"> - </v>
      </c>
    </row>
    <row r="1852" spans="16:17">
      <c r="P1852" t="str">
        <f>CONCATENATE(ROW(P1852)-2," - ",Components!B1852)</f>
        <v xml:space="preserve">1850 - </v>
      </c>
      <c r="Q1852" t="str">
        <f>CONCATENATE(Measures!B1852&amp;" - "&amp;Measures!D1852)</f>
        <v xml:space="preserve"> - </v>
      </c>
    </row>
    <row r="1853" spans="16:17">
      <c r="P1853" t="str">
        <f>CONCATENATE(ROW(P1853)-2," - ",Components!B1853)</f>
        <v xml:space="preserve">1851 - </v>
      </c>
      <c r="Q1853" t="str">
        <f>CONCATENATE(Measures!B1853&amp;" - "&amp;Measures!D1853)</f>
        <v xml:space="preserve"> - </v>
      </c>
    </row>
    <row r="1854" spans="16:17">
      <c r="P1854" t="str">
        <f>CONCATENATE(ROW(P1854)-2," - ",Components!B1854)</f>
        <v xml:space="preserve">1852 - </v>
      </c>
      <c r="Q1854" t="str">
        <f>CONCATENATE(Measures!B1854&amp;" - "&amp;Measures!D1854)</f>
        <v xml:space="preserve"> - </v>
      </c>
    </row>
    <row r="1855" spans="16:17">
      <c r="P1855" t="str">
        <f>CONCATENATE(ROW(P1855)-2," - ",Components!B1855)</f>
        <v xml:space="preserve">1853 - </v>
      </c>
      <c r="Q1855" t="str">
        <f>CONCATENATE(Measures!B1855&amp;" - "&amp;Measures!D1855)</f>
        <v xml:space="preserve"> - </v>
      </c>
    </row>
    <row r="1856" spans="16:17">
      <c r="P1856" t="str">
        <f>CONCATENATE(ROW(P1856)-2," - ",Components!B1856)</f>
        <v xml:space="preserve">1854 - </v>
      </c>
      <c r="Q1856" t="str">
        <f>CONCATENATE(Measures!B1856&amp;" - "&amp;Measures!D1856)</f>
        <v xml:space="preserve"> - </v>
      </c>
    </row>
    <row r="1857" spans="16:17">
      <c r="P1857" t="str">
        <f>CONCATENATE(ROW(P1857)-2," - ",Components!B1857)</f>
        <v xml:space="preserve">1855 - </v>
      </c>
      <c r="Q1857" t="str">
        <f>CONCATENATE(Measures!B1857&amp;" - "&amp;Measures!D1857)</f>
        <v xml:space="preserve"> - </v>
      </c>
    </row>
    <row r="1858" spans="16:17">
      <c r="P1858" t="str">
        <f>CONCATENATE(ROW(P1858)-2," - ",Components!B1858)</f>
        <v xml:space="preserve">1856 - </v>
      </c>
      <c r="Q1858" t="str">
        <f>CONCATENATE(Measures!B1858&amp;" - "&amp;Measures!D1858)</f>
        <v xml:space="preserve"> - </v>
      </c>
    </row>
    <row r="1859" spans="16:17">
      <c r="P1859" t="str">
        <f>CONCATENATE(ROW(P1859)-2," - ",Components!B1859)</f>
        <v xml:space="preserve">1857 - </v>
      </c>
      <c r="Q1859" t="str">
        <f>CONCATENATE(Measures!B1859&amp;" - "&amp;Measures!D1859)</f>
        <v xml:space="preserve"> - </v>
      </c>
    </row>
    <row r="1860" spans="16:17">
      <c r="P1860" t="str">
        <f>CONCATENATE(ROW(P1860)-2," - ",Components!B1860)</f>
        <v xml:space="preserve">1858 - </v>
      </c>
      <c r="Q1860" t="str">
        <f>CONCATENATE(Measures!B1860&amp;" - "&amp;Measures!D1860)</f>
        <v xml:space="preserve"> - </v>
      </c>
    </row>
    <row r="1861" spans="16:17">
      <c r="P1861" t="str">
        <f>CONCATENATE(ROW(P1861)-2," - ",Components!B1861)</f>
        <v xml:space="preserve">1859 - </v>
      </c>
      <c r="Q1861" t="str">
        <f>CONCATENATE(Measures!B1861&amp;" - "&amp;Measures!D1861)</f>
        <v xml:space="preserve"> - </v>
      </c>
    </row>
    <row r="1862" spans="16:17">
      <c r="P1862" t="str">
        <f>CONCATENATE(ROW(P1862)-2," - ",Components!B1862)</f>
        <v xml:space="preserve">1860 - </v>
      </c>
      <c r="Q1862" t="str">
        <f>CONCATENATE(Measures!B1862&amp;" - "&amp;Measures!D1862)</f>
        <v xml:space="preserve"> - </v>
      </c>
    </row>
    <row r="1863" spans="16:17">
      <c r="P1863" t="str">
        <f>CONCATENATE(ROW(P1863)-2," - ",Components!B1863)</f>
        <v xml:space="preserve">1861 - </v>
      </c>
      <c r="Q1863" t="str">
        <f>CONCATENATE(Measures!B1863&amp;" - "&amp;Measures!D1863)</f>
        <v xml:space="preserve"> - </v>
      </c>
    </row>
    <row r="1864" spans="16:17">
      <c r="P1864" t="str">
        <f>CONCATENATE(ROW(P1864)-2," - ",Components!B1864)</f>
        <v xml:space="preserve">1862 - </v>
      </c>
      <c r="Q1864" t="str">
        <f>CONCATENATE(Measures!B1864&amp;" - "&amp;Measures!D1864)</f>
        <v xml:space="preserve"> - </v>
      </c>
    </row>
    <row r="1865" spans="16:17">
      <c r="P1865" t="str">
        <f>CONCATENATE(ROW(P1865)-2," - ",Components!B1865)</f>
        <v xml:space="preserve">1863 - </v>
      </c>
      <c r="Q1865" t="str">
        <f>CONCATENATE(Measures!B1865&amp;" - "&amp;Measures!D1865)</f>
        <v xml:space="preserve"> - </v>
      </c>
    </row>
    <row r="1866" spans="16:17">
      <c r="P1866" t="str">
        <f>CONCATENATE(ROW(P1866)-2," - ",Components!B1866)</f>
        <v xml:space="preserve">1864 - </v>
      </c>
      <c r="Q1866" t="str">
        <f>CONCATENATE(Measures!B1866&amp;" - "&amp;Measures!D1866)</f>
        <v xml:space="preserve"> - </v>
      </c>
    </row>
    <row r="1867" spans="16:17">
      <c r="P1867" t="str">
        <f>CONCATENATE(ROW(P1867)-2," - ",Components!B1867)</f>
        <v xml:space="preserve">1865 - </v>
      </c>
      <c r="Q1867" t="str">
        <f>CONCATENATE(Measures!B1867&amp;" - "&amp;Measures!D1867)</f>
        <v xml:space="preserve"> - </v>
      </c>
    </row>
    <row r="1868" spans="16:17">
      <c r="P1868" t="str">
        <f>CONCATENATE(ROW(P1868)-2," - ",Components!B1868)</f>
        <v xml:space="preserve">1866 - </v>
      </c>
      <c r="Q1868" t="str">
        <f>CONCATENATE(Measures!B1868&amp;" - "&amp;Measures!D1868)</f>
        <v xml:space="preserve"> - </v>
      </c>
    </row>
    <row r="1869" spans="16:17">
      <c r="P1869" t="str">
        <f>CONCATENATE(ROW(P1869)-2," - ",Components!B1869)</f>
        <v xml:space="preserve">1867 - </v>
      </c>
      <c r="Q1869" t="str">
        <f>CONCATENATE(Measures!B1869&amp;" - "&amp;Measures!D1869)</f>
        <v xml:space="preserve"> - </v>
      </c>
    </row>
    <row r="1870" spans="16:17">
      <c r="P1870" t="str">
        <f>CONCATENATE(ROW(P1870)-2," - ",Components!B1870)</f>
        <v xml:space="preserve">1868 - </v>
      </c>
      <c r="Q1870" t="str">
        <f>CONCATENATE(Measures!B1870&amp;" - "&amp;Measures!D1870)</f>
        <v xml:space="preserve"> - </v>
      </c>
    </row>
    <row r="1871" spans="16:17">
      <c r="P1871" t="str">
        <f>CONCATENATE(ROW(P1871)-2," - ",Components!B1871)</f>
        <v xml:space="preserve">1869 - </v>
      </c>
      <c r="Q1871" t="str">
        <f>CONCATENATE(Measures!B1871&amp;" - "&amp;Measures!D1871)</f>
        <v xml:space="preserve"> - </v>
      </c>
    </row>
    <row r="1872" spans="16:17">
      <c r="P1872" t="str">
        <f>CONCATENATE(ROW(P1872)-2," - ",Components!B1872)</f>
        <v xml:space="preserve">1870 - </v>
      </c>
      <c r="Q1872" t="str">
        <f>CONCATENATE(Measures!B1872&amp;" - "&amp;Measures!D1872)</f>
        <v xml:space="preserve"> - </v>
      </c>
    </row>
    <row r="1873" spans="16:17">
      <c r="P1873" t="str">
        <f>CONCATENATE(ROW(P1873)-2," - ",Components!B1873)</f>
        <v xml:space="preserve">1871 - </v>
      </c>
      <c r="Q1873" t="str">
        <f>CONCATENATE(Measures!B1873&amp;" - "&amp;Measures!D1873)</f>
        <v xml:space="preserve"> - </v>
      </c>
    </row>
    <row r="1874" spans="16:17">
      <c r="P1874" t="str">
        <f>CONCATENATE(ROW(P1874)-2," - ",Components!B1874)</f>
        <v xml:space="preserve">1872 - </v>
      </c>
      <c r="Q1874" t="str">
        <f>CONCATENATE(Measures!B1874&amp;" - "&amp;Measures!D1874)</f>
        <v xml:space="preserve"> - </v>
      </c>
    </row>
    <row r="1875" spans="16:17">
      <c r="P1875" t="str">
        <f>CONCATENATE(ROW(P1875)-2," - ",Components!B1875)</f>
        <v xml:space="preserve">1873 - </v>
      </c>
      <c r="Q1875" t="str">
        <f>CONCATENATE(Measures!B1875&amp;" - "&amp;Measures!D1875)</f>
        <v xml:space="preserve"> - </v>
      </c>
    </row>
    <row r="1876" spans="16:17">
      <c r="P1876" t="str">
        <f>CONCATENATE(ROW(P1876)-2," - ",Components!B1876)</f>
        <v xml:space="preserve">1874 - </v>
      </c>
      <c r="Q1876" t="str">
        <f>CONCATENATE(Measures!B1876&amp;" - "&amp;Measures!D1876)</f>
        <v xml:space="preserve"> - </v>
      </c>
    </row>
    <row r="1877" spans="16:17">
      <c r="P1877" t="str">
        <f>CONCATENATE(ROW(P1877)-2," - ",Components!B1877)</f>
        <v xml:space="preserve">1875 - </v>
      </c>
      <c r="Q1877" t="str">
        <f>CONCATENATE(Measures!B1877&amp;" - "&amp;Measures!D1877)</f>
        <v xml:space="preserve"> - </v>
      </c>
    </row>
    <row r="1878" spans="16:17">
      <c r="P1878" t="str">
        <f>CONCATENATE(ROW(P1878)-2," - ",Components!B1878)</f>
        <v xml:space="preserve">1876 - </v>
      </c>
      <c r="Q1878" t="str">
        <f>CONCATENATE(Measures!B1878&amp;" - "&amp;Measures!D1878)</f>
        <v xml:space="preserve"> - </v>
      </c>
    </row>
    <row r="1879" spans="16:17">
      <c r="P1879" t="str">
        <f>CONCATENATE(ROW(P1879)-2," - ",Components!B1879)</f>
        <v xml:space="preserve">1877 - </v>
      </c>
      <c r="Q1879" t="str">
        <f>CONCATENATE(Measures!B1879&amp;" - "&amp;Measures!D1879)</f>
        <v xml:space="preserve"> - </v>
      </c>
    </row>
    <row r="1880" spans="16:17">
      <c r="P1880" t="str">
        <f>CONCATENATE(ROW(P1880)-2," - ",Components!B1880)</f>
        <v xml:space="preserve">1878 - </v>
      </c>
      <c r="Q1880" t="str">
        <f>CONCATENATE(Measures!B1880&amp;" - "&amp;Measures!D1880)</f>
        <v xml:space="preserve"> - </v>
      </c>
    </row>
    <row r="1881" spans="16:17">
      <c r="P1881" t="str">
        <f>CONCATENATE(ROW(P1881)-2," - ",Components!B1881)</f>
        <v xml:space="preserve">1879 - </v>
      </c>
      <c r="Q1881" t="str">
        <f>CONCATENATE(Measures!B1881&amp;" - "&amp;Measures!D1881)</f>
        <v xml:space="preserve"> - </v>
      </c>
    </row>
    <row r="1882" spans="16:17">
      <c r="P1882" t="str">
        <f>CONCATENATE(ROW(P1882)-2," - ",Components!B1882)</f>
        <v xml:space="preserve">1880 - </v>
      </c>
      <c r="Q1882" t="str">
        <f>CONCATENATE(Measures!B1882&amp;" - "&amp;Measures!D1882)</f>
        <v xml:space="preserve"> - </v>
      </c>
    </row>
    <row r="1883" spans="16:17">
      <c r="P1883" t="str">
        <f>CONCATENATE(ROW(P1883)-2," - ",Components!B1883)</f>
        <v xml:space="preserve">1881 - </v>
      </c>
      <c r="Q1883" t="str">
        <f>CONCATENATE(Measures!B1883&amp;" - "&amp;Measures!D1883)</f>
        <v xml:space="preserve"> - </v>
      </c>
    </row>
    <row r="1884" spans="16:17">
      <c r="P1884" t="str">
        <f>CONCATENATE(ROW(P1884)-2," - ",Components!B1884)</f>
        <v xml:space="preserve">1882 - </v>
      </c>
      <c r="Q1884" t="str">
        <f>CONCATENATE(Measures!B1884&amp;" - "&amp;Measures!D1884)</f>
        <v xml:space="preserve"> - </v>
      </c>
    </row>
    <row r="1885" spans="16:17">
      <c r="P1885" t="str">
        <f>CONCATENATE(ROW(P1885)-2," - ",Components!B1885)</f>
        <v xml:space="preserve">1883 - </v>
      </c>
      <c r="Q1885" t="str">
        <f>CONCATENATE(Measures!B1885&amp;" - "&amp;Measures!D1885)</f>
        <v xml:space="preserve"> - </v>
      </c>
    </row>
    <row r="1886" spans="16:17">
      <c r="P1886" t="str">
        <f>CONCATENATE(ROW(P1886)-2," - ",Components!B1886)</f>
        <v xml:space="preserve">1884 - </v>
      </c>
      <c r="Q1886" t="str">
        <f>CONCATENATE(Measures!B1886&amp;" - "&amp;Measures!D1886)</f>
        <v xml:space="preserve"> - </v>
      </c>
    </row>
    <row r="1887" spans="16:17">
      <c r="P1887" t="str">
        <f>CONCATENATE(ROW(P1887)-2," - ",Components!B1887)</f>
        <v xml:space="preserve">1885 - </v>
      </c>
      <c r="Q1887" t="str">
        <f>CONCATENATE(Measures!B1887&amp;" - "&amp;Measures!D1887)</f>
        <v xml:space="preserve"> - </v>
      </c>
    </row>
    <row r="1888" spans="16:17">
      <c r="P1888" t="str">
        <f>CONCATENATE(ROW(P1888)-2," - ",Components!B1888)</f>
        <v xml:space="preserve">1886 - </v>
      </c>
      <c r="Q1888" t="str">
        <f>CONCATENATE(Measures!B1888&amp;" - "&amp;Measures!D1888)</f>
        <v xml:space="preserve"> - </v>
      </c>
    </row>
    <row r="1889" spans="16:17">
      <c r="P1889" t="str">
        <f>CONCATENATE(ROW(P1889)-2," - ",Components!B1889)</f>
        <v xml:space="preserve">1887 - </v>
      </c>
      <c r="Q1889" t="str">
        <f>CONCATENATE(Measures!B1889&amp;" - "&amp;Measures!D1889)</f>
        <v xml:space="preserve"> - </v>
      </c>
    </row>
    <row r="1890" spans="16:17">
      <c r="P1890" t="str">
        <f>CONCATENATE(ROW(P1890)-2," - ",Components!B1890)</f>
        <v xml:space="preserve">1888 - </v>
      </c>
      <c r="Q1890" t="str">
        <f>CONCATENATE(Measures!B1890&amp;" - "&amp;Measures!D1890)</f>
        <v xml:space="preserve"> - </v>
      </c>
    </row>
    <row r="1891" spans="16:17">
      <c r="P1891" t="str">
        <f>CONCATENATE(ROW(P1891)-2," - ",Components!B1891)</f>
        <v xml:space="preserve">1889 - </v>
      </c>
      <c r="Q1891" t="str">
        <f>CONCATENATE(Measures!B1891&amp;" - "&amp;Measures!D1891)</f>
        <v xml:space="preserve"> - </v>
      </c>
    </row>
    <row r="1892" spans="16:17">
      <c r="P1892" t="str">
        <f>CONCATENATE(ROW(P1892)-2," - ",Components!B1892)</f>
        <v xml:space="preserve">1890 - </v>
      </c>
      <c r="Q1892" t="str">
        <f>CONCATENATE(Measures!B1892&amp;" - "&amp;Measures!D1892)</f>
        <v xml:space="preserve"> - </v>
      </c>
    </row>
    <row r="1893" spans="16:17">
      <c r="P1893" t="str">
        <f>CONCATENATE(ROW(P1893)-2," - ",Components!B1893)</f>
        <v xml:space="preserve">1891 - </v>
      </c>
      <c r="Q1893" t="str">
        <f>CONCATENATE(Measures!B1893&amp;" - "&amp;Measures!D1893)</f>
        <v xml:space="preserve"> - </v>
      </c>
    </row>
    <row r="1894" spans="16:17">
      <c r="P1894" t="str">
        <f>CONCATENATE(ROW(P1894)-2," - ",Components!B1894)</f>
        <v xml:space="preserve">1892 - </v>
      </c>
      <c r="Q1894" t="str">
        <f>CONCATENATE(Measures!B1894&amp;" - "&amp;Measures!D1894)</f>
        <v xml:space="preserve"> - </v>
      </c>
    </row>
    <row r="1895" spans="16:17">
      <c r="P1895" t="str">
        <f>CONCATENATE(ROW(P1895)-2," - ",Components!B1895)</f>
        <v xml:space="preserve">1893 - </v>
      </c>
      <c r="Q1895" t="str">
        <f>CONCATENATE(Measures!B1895&amp;" - "&amp;Measures!D1895)</f>
        <v xml:space="preserve"> - </v>
      </c>
    </row>
    <row r="1896" spans="16:17">
      <c r="P1896" t="str">
        <f>CONCATENATE(ROW(P1896)-2," - ",Components!B1896)</f>
        <v xml:space="preserve">1894 - </v>
      </c>
      <c r="Q1896" t="str">
        <f>CONCATENATE(Measures!B1896&amp;" - "&amp;Measures!D1896)</f>
        <v xml:space="preserve"> - </v>
      </c>
    </row>
    <row r="1897" spans="16:17">
      <c r="P1897" t="str">
        <f>CONCATENATE(ROW(P1897)-2," - ",Components!B1897)</f>
        <v xml:space="preserve">1895 - </v>
      </c>
      <c r="Q1897" t="str">
        <f>CONCATENATE(Measures!B1897&amp;" - "&amp;Measures!D1897)</f>
        <v xml:space="preserve"> - </v>
      </c>
    </row>
    <row r="1898" spans="16:17">
      <c r="P1898" t="str">
        <f>CONCATENATE(ROW(P1898)-2," - ",Components!B1898)</f>
        <v xml:space="preserve">1896 - </v>
      </c>
      <c r="Q1898" t="str">
        <f>CONCATENATE(Measures!B1898&amp;" - "&amp;Measures!D1898)</f>
        <v xml:space="preserve"> - </v>
      </c>
    </row>
    <row r="1899" spans="16:17">
      <c r="P1899" t="str">
        <f>CONCATENATE(ROW(P1899)-2," - ",Components!B1899)</f>
        <v xml:space="preserve">1897 - </v>
      </c>
      <c r="Q1899" t="str">
        <f>CONCATENATE(Measures!B1899&amp;" - "&amp;Measures!D1899)</f>
        <v xml:space="preserve"> - </v>
      </c>
    </row>
    <row r="1900" spans="16:17">
      <c r="P1900" t="str">
        <f>CONCATENATE(ROW(P1900)-2," - ",Components!B1900)</f>
        <v xml:space="preserve">1898 - </v>
      </c>
      <c r="Q1900" t="str">
        <f>CONCATENATE(Measures!B1900&amp;" - "&amp;Measures!D1900)</f>
        <v xml:space="preserve"> - </v>
      </c>
    </row>
    <row r="1901" spans="16:17">
      <c r="P1901" t="str">
        <f>CONCATENATE(ROW(P1901)-2," - ",Components!B1901)</f>
        <v xml:space="preserve">1899 - </v>
      </c>
      <c r="Q1901" t="str">
        <f>CONCATENATE(Measures!B1901&amp;" - "&amp;Measures!D1901)</f>
        <v xml:space="preserve"> - </v>
      </c>
    </row>
    <row r="1902" spans="16:17">
      <c r="P1902" t="str">
        <f>CONCATENATE(ROW(P1902)-2," - ",Components!B1902)</f>
        <v xml:space="preserve">1900 - </v>
      </c>
      <c r="Q1902" t="str">
        <f>CONCATENATE(Measures!B1902&amp;" - "&amp;Measures!D1902)</f>
        <v xml:space="preserve"> - </v>
      </c>
    </row>
    <row r="1903" spans="16:17">
      <c r="P1903" t="str">
        <f>CONCATENATE(ROW(P1903)-2," - ",Components!B1903)</f>
        <v xml:space="preserve">1901 - </v>
      </c>
      <c r="Q1903" t="str">
        <f>CONCATENATE(Measures!B1903&amp;" - "&amp;Measures!D1903)</f>
        <v xml:space="preserve"> - </v>
      </c>
    </row>
    <row r="1904" spans="16:17">
      <c r="P1904" t="str">
        <f>CONCATENATE(ROW(P1904)-2," - ",Components!B1904)</f>
        <v xml:space="preserve">1902 - </v>
      </c>
      <c r="Q1904" t="str">
        <f>CONCATENATE(Measures!B1904&amp;" - "&amp;Measures!D1904)</f>
        <v xml:space="preserve"> - </v>
      </c>
    </row>
    <row r="1905" spans="16:17">
      <c r="P1905" t="str">
        <f>CONCATENATE(ROW(P1905)-2," - ",Components!B1905)</f>
        <v xml:space="preserve">1903 - </v>
      </c>
      <c r="Q1905" t="str">
        <f>CONCATENATE(Measures!B1905&amp;" - "&amp;Measures!D1905)</f>
        <v xml:space="preserve"> - </v>
      </c>
    </row>
    <row r="1906" spans="16:17">
      <c r="P1906" t="str">
        <f>CONCATENATE(ROW(P1906)-2," - ",Components!B1906)</f>
        <v xml:space="preserve">1904 - </v>
      </c>
      <c r="Q1906" t="str">
        <f>CONCATENATE(Measures!B1906&amp;" - "&amp;Measures!D1906)</f>
        <v xml:space="preserve"> - </v>
      </c>
    </row>
    <row r="1907" spans="16:17">
      <c r="P1907" t="str">
        <f>CONCATENATE(ROW(P1907)-2," - ",Components!B1907)</f>
        <v xml:space="preserve">1905 - </v>
      </c>
      <c r="Q1907" t="str">
        <f>CONCATENATE(Measures!B1907&amp;" - "&amp;Measures!D1907)</f>
        <v xml:space="preserve"> - </v>
      </c>
    </row>
    <row r="1908" spans="16:17">
      <c r="P1908" t="str">
        <f>CONCATENATE(ROW(P1908)-2," - ",Components!B1908)</f>
        <v xml:space="preserve">1906 - </v>
      </c>
      <c r="Q1908" t="str">
        <f>CONCATENATE(Measures!B1908&amp;" - "&amp;Measures!D1908)</f>
        <v xml:space="preserve"> - </v>
      </c>
    </row>
    <row r="1909" spans="16:17">
      <c r="P1909" t="str">
        <f>CONCATENATE(ROW(P1909)-2," - ",Components!B1909)</f>
        <v xml:space="preserve">1907 - </v>
      </c>
      <c r="Q1909" t="str">
        <f>CONCATENATE(Measures!B1909&amp;" - "&amp;Measures!D1909)</f>
        <v xml:space="preserve"> - </v>
      </c>
    </row>
    <row r="1910" spans="16:17">
      <c r="P1910" t="str">
        <f>CONCATENATE(ROW(P1910)-2," - ",Components!B1910)</f>
        <v xml:space="preserve">1908 - </v>
      </c>
      <c r="Q1910" t="str">
        <f>CONCATENATE(Measures!B1910&amp;" - "&amp;Measures!D1910)</f>
        <v xml:space="preserve"> - </v>
      </c>
    </row>
    <row r="1911" spans="16:17">
      <c r="P1911" t="str">
        <f>CONCATENATE(ROW(P1911)-2," - ",Components!B1911)</f>
        <v xml:space="preserve">1909 - </v>
      </c>
      <c r="Q1911" t="str">
        <f>CONCATENATE(Measures!B1911&amp;" - "&amp;Measures!D1911)</f>
        <v xml:space="preserve"> - </v>
      </c>
    </row>
    <row r="1912" spans="16:17">
      <c r="P1912" t="str">
        <f>CONCATENATE(ROW(P1912)-2," - ",Components!B1912)</f>
        <v xml:space="preserve">1910 - </v>
      </c>
      <c r="Q1912" t="str">
        <f>CONCATENATE(Measures!B1912&amp;" - "&amp;Measures!D1912)</f>
        <v xml:space="preserve"> - </v>
      </c>
    </row>
    <row r="1913" spans="16:17">
      <c r="P1913" t="str">
        <f>CONCATENATE(ROW(P1913)-2," - ",Components!B1913)</f>
        <v xml:space="preserve">1911 - </v>
      </c>
      <c r="Q1913" t="str">
        <f>CONCATENATE(Measures!B1913&amp;" - "&amp;Measures!D1913)</f>
        <v xml:space="preserve"> - </v>
      </c>
    </row>
    <row r="1914" spans="16:17">
      <c r="P1914" t="str">
        <f>CONCATENATE(ROW(P1914)-2," - ",Components!B1914)</f>
        <v xml:space="preserve">1912 - </v>
      </c>
      <c r="Q1914" t="str">
        <f>CONCATENATE(Measures!B1914&amp;" - "&amp;Measures!D1914)</f>
        <v xml:space="preserve"> - </v>
      </c>
    </row>
    <row r="1915" spans="16:17">
      <c r="P1915" t="str">
        <f>CONCATENATE(ROW(P1915)-2," - ",Components!B1915)</f>
        <v xml:space="preserve">1913 - </v>
      </c>
      <c r="Q1915" t="str">
        <f>CONCATENATE(Measures!B1915&amp;" - "&amp;Measures!D1915)</f>
        <v xml:space="preserve"> - </v>
      </c>
    </row>
    <row r="1916" spans="16:17">
      <c r="P1916" t="str">
        <f>CONCATENATE(ROW(P1916)-2," - ",Components!B1916)</f>
        <v xml:space="preserve">1914 - </v>
      </c>
      <c r="Q1916" t="str">
        <f>CONCATENATE(Measures!B1916&amp;" - "&amp;Measures!D1916)</f>
        <v xml:space="preserve"> - </v>
      </c>
    </row>
    <row r="1917" spans="16:17">
      <c r="P1917" t="str">
        <f>CONCATENATE(ROW(P1917)-2," - ",Components!B1917)</f>
        <v xml:space="preserve">1915 - </v>
      </c>
      <c r="Q1917" t="str">
        <f>CONCATENATE(Measures!B1917&amp;" - "&amp;Measures!D1917)</f>
        <v xml:space="preserve"> - </v>
      </c>
    </row>
    <row r="1918" spans="16:17">
      <c r="P1918" t="str">
        <f>CONCATENATE(ROW(P1918)-2," - ",Components!B1918)</f>
        <v xml:space="preserve">1916 - </v>
      </c>
      <c r="Q1918" t="str">
        <f>CONCATENATE(Measures!B1918&amp;" - "&amp;Measures!D1918)</f>
        <v xml:space="preserve"> - </v>
      </c>
    </row>
    <row r="1919" spans="16:17">
      <c r="P1919" t="str">
        <f>CONCATENATE(ROW(P1919)-2," - ",Components!B1919)</f>
        <v xml:space="preserve">1917 - </v>
      </c>
      <c r="Q1919" t="str">
        <f>CONCATENATE(Measures!B1919&amp;" - "&amp;Measures!D1919)</f>
        <v xml:space="preserve"> - </v>
      </c>
    </row>
    <row r="1920" spans="16:17">
      <c r="P1920" t="str">
        <f>CONCATENATE(ROW(P1920)-2," - ",Components!B1920)</f>
        <v xml:space="preserve">1918 - </v>
      </c>
      <c r="Q1920" t="str">
        <f>CONCATENATE(Measures!B1920&amp;" - "&amp;Measures!D1920)</f>
        <v xml:space="preserve"> - </v>
      </c>
    </row>
    <row r="1921" spans="16:17">
      <c r="P1921" t="str">
        <f>CONCATENATE(ROW(P1921)-2," - ",Components!B1921)</f>
        <v xml:space="preserve">1919 - </v>
      </c>
      <c r="Q1921" t="str">
        <f>CONCATENATE(Measures!B1921&amp;" - "&amp;Measures!D1921)</f>
        <v xml:space="preserve"> - </v>
      </c>
    </row>
    <row r="1922" spans="16:17">
      <c r="P1922" t="str">
        <f>CONCATENATE(ROW(P1922)-2," - ",Components!B1922)</f>
        <v xml:space="preserve">1920 - </v>
      </c>
      <c r="Q1922" t="str">
        <f>CONCATENATE(Measures!B1922&amp;" - "&amp;Measures!D1922)</f>
        <v xml:space="preserve"> - </v>
      </c>
    </row>
    <row r="1923" spans="16:17">
      <c r="P1923" t="str">
        <f>CONCATENATE(ROW(P1923)-2," - ",Components!B1923)</f>
        <v xml:space="preserve">1921 - </v>
      </c>
      <c r="Q1923" t="str">
        <f>CONCATENATE(Measures!B1923&amp;" - "&amp;Measures!D1923)</f>
        <v xml:space="preserve"> - </v>
      </c>
    </row>
    <row r="1924" spans="16:17">
      <c r="P1924" t="str">
        <f>CONCATENATE(ROW(P1924)-2," - ",Components!B1924)</f>
        <v xml:space="preserve">1922 - </v>
      </c>
      <c r="Q1924" t="str">
        <f>CONCATENATE(Measures!B1924&amp;" - "&amp;Measures!D1924)</f>
        <v xml:space="preserve"> - </v>
      </c>
    </row>
    <row r="1925" spans="16:17">
      <c r="P1925" t="str">
        <f>CONCATENATE(ROW(P1925)-2," - ",Components!B1925)</f>
        <v xml:space="preserve">1923 - </v>
      </c>
      <c r="Q1925" t="str">
        <f>CONCATENATE(Measures!B1925&amp;" - "&amp;Measures!D1925)</f>
        <v xml:space="preserve"> - </v>
      </c>
    </row>
    <row r="1926" spans="16:17">
      <c r="P1926" t="str">
        <f>CONCATENATE(ROW(P1926)-2," - ",Components!B1926)</f>
        <v xml:space="preserve">1924 - </v>
      </c>
      <c r="Q1926" t="str">
        <f>CONCATENATE(Measures!B1926&amp;" - "&amp;Measures!D1926)</f>
        <v xml:space="preserve"> - </v>
      </c>
    </row>
    <row r="1927" spans="16:17">
      <c r="P1927" t="str">
        <f>CONCATENATE(ROW(P1927)-2," - ",Components!B1927)</f>
        <v xml:space="preserve">1925 - </v>
      </c>
      <c r="Q1927" t="str">
        <f>CONCATENATE(Measures!B1927&amp;" - "&amp;Measures!D1927)</f>
        <v xml:space="preserve"> - </v>
      </c>
    </row>
    <row r="1928" spans="16:17">
      <c r="P1928" t="str">
        <f>CONCATENATE(ROW(P1928)-2," - ",Components!B1928)</f>
        <v xml:space="preserve">1926 - </v>
      </c>
      <c r="Q1928" t="str">
        <f>CONCATENATE(Measures!B1928&amp;" - "&amp;Measures!D1928)</f>
        <v xml:space="preserve"> - </v>
      </c>
    </row>
    <row r="1929" spans="16:17">
      <c r="P1929" t="str">
        <f>CONCATENATE(ROW(P1929)-2," - ",Components!B1929)</f>
        <v xml:space="preserve">1927 - </v>
      </c>
      <c r="Q1929" t="str">
        <f>CONCATENATE(Measures!B1929&amp;" - "&amp;Measures!D1929)</f>
        <v xml:space="preserve"> - </v>
      </c>
    </row>
    <row r="1930" spans="16:17">
      <c r="P1930" t="str">
        <f>CONCATENATE(ROW(P1930)-2," - ",Components!B1930)</f>
        <v xml:space="preserve">1928 - </v>
      </c>
      <c r="Q1930" t="str">
        <f>CONCATENATE(Measures!B1930&amp;" - "&amp;Measures!D1930)</f>
        <v xml:space="preserve"> - </v>
      </c>
    </row>
    <row r="1931" spans="16:17">
      <c r="P1931" t="str">
        <f>CONCATENATE(ROW(P1931)-2," - ",Components!B1931)</f>
        <v xml:space="preserve">1929 - </v>
      </c>
      <c r="Q1931" t="str">
        <f>CONCATENATE(Measures!B1931&amp;" - "&amp;Measures!D1931)</f>
        <v xml:space="preserve"> - </v>
      </c>
    </row>
    <row r="1932" spans="16:17">
      <c r="P1932" t="str">
        <f>CONCATENATE(ROW(P1932)-2," - ",Components!B1932)</f>
        <v xml:space="preserve">1930 - </v>
      </c>
      <c r="Q1932" t="str">
        <f>CONCATENATE(Measures!B1932&amp;" - "&amp;Measures!D1932)</f>
        <v xml:space="preserve"> - </v>
      </c>
    </row>
    <row r="1933" spans="16:17">
      <c r="P1933" t="str">
        <f>CONCATENATE(ROW(P1933)-2," - ",Components!B1933)</f>
        <v xml:space="preserve">1931 - </v>
      </c>
      <c r="Q1933" t="str">
        <f>CONCATENATE(Measures!B1933&amp;" - "&amp;Measures!D1933)</f>
        <v xml:space="preserve"> - </v>
      </c>
    </row>
    <row r="1934" spans="16:17">
      <c r="P1934" t="str">
        <f>CONCATENATE(ROW(P1934)-2," - ",Components!B1934)</f>
        <v xml:space="preserve">1932 - </v>
      </c>
      <c r="Q1934" t="str">
        <f>CONCATENATE(Measures!B1934&amp;" - "&amp;Measures!D1934)</f>
        <v xml:space="preserve"> - </v>
      </c>
    </row>
    <row r="1935" spans="16:17">
      <c r="P1935" t="str">
        <f>CONCATENATE(ROW(P1935)-2," - ",Components!B1935)</f>
        <v xml:space="preserve">1933 - </v>
      </c>
      <c r="Q1935" t="str">
        <f>CONCATENATE(Measures!B1935&amp;" - "&amp;Measures!D1935)</f>
        <v xml:space="preserve"> - </v>
      </c>
    </row>
    <row r="1936" spans="16:17">
      <c r="P1936" t="str">
        <f>CONCATENATE(ROW(P1936)-2," - ",Components!B1936)</f>
        <v xml:space="preserve">1934 - </v>
      </c>
      <c r="Q1936" t="str">
        <f>CONCATENATE(Measures!B1936&amp;" - "&amp;Measures!D1936)</f>
        <v xml:space="preserve"> - </v>
      </c>
    </row>
    <row r="1937" spans="16:17">
      <c r="P1937" t="str">
        <f>CONCATENATE(ROW(P1937)-2," - ",Components!B1937)</f>
        <v xml:space="preserve">1935 - </v>
      </c>
      <c r="Q1937" t="str">
        <f>CONCATENATE(Measures!B1937&amp;" - "&amp;Measures!D1937)</f>
        <v xml:space="preserve"> - </v>
      </c>
    </row>
    <row r="1938" spans="16:17">
      <c r="P1938" t="str">
        <f>CONCATENATE(ROW(P1938)-2," - ",Components!B1938)</f>
        <v xml:space="preserve">1936 - </v>
      </c>
      <c r="Q1938" t="str">
        <f>CONCATENATE(Measures!B1938&amp;" - "&amp;Measures!D1938)</f>
        <v xml:space="preserve"> - </v>
      </c>
    </row>
    <row r="1939" spans="16:17">
      <c r="P1939" t="str">
        <f>CONCATENATE(ROW(P1939)-2," - ",Components!B1939)</f>
        <v xml:space="preserve">1937 - </v>
      </c>
      <c r="Q1939" t="str">
        <f>CONCATENATE(Measures!B1939&amp;" - "&amp;Measures!D1939)</f>
        <v xml:space="preserve"> - </v>
      </c>
    </row>
    <row r="1940" spans="16:17">
      <c r="P1940" t="str">
        <f>CONCATENATE(ROW(P1940)-2," - ",Components!B1940)</f>
        <v xml:space="preserve">1938 - </v>
      </c>
      <c r="Q1940" t="str">
        <f>CONCATENATE(Measures!B1940&amp;" - "&amp;Measures!D1940)</f>
        <v xml:space="preserve"> - </v>
      </c>
    </row>
    <row r="1941" spans="16:17">
      <c r="P1941" t="str">
        <f>CONCATENATE(ROW(P1941)-2," - ",Components!B1941)</f>
        <v xml:space="preserve">1939 - </v>
      </c>
      <c r="Q1941" t="str">
        <f>CONCATENATE(Measures!B1941&amp;" - "&amp;Measures!D1941)</f>
        <v xml:space="preserve"> - </v>
      </c>
    </row>
    <row r="1942" spans="16:17">
      <c r="P1942" t="str">
        <f>CONCATENATE(ROW(P1942)-2," - ",Components!B1942)</f>
        <v xml:space="preserve">1940 - </v>
      </c>
      <c r="Q1942" t="str">
        <f>CONCATENATE(Measures!B1942&amp;" - "&amp;Measures!D1942)</f>
        <v xml:space="preserve"> - </v>
      </c>
    </row>
    <row r="1943" spans="16:17">
      <c r="P1943" t="str">
        <f>CONCATENATE(ROW(P1943)-2," - ",Components!B1943)</f>
        <v xml:space="preserve">1941 - </v>
      </c>
      <c r="Q1943" t="str">
        <f>CONCATENATE(Measures!B1943&amp;" - "&amp;Measures!D1943)</f>
        <v xml:space="preserve"> - </v>
      </c>
    </row>
    <row r="1944" spans="16:17">
      <c r="P1944" t="str">
        <f>CONCATENATE(ROW(P1944)-2," - ",Components!B1944)</f>
        <v xml:space="preserve">1942 - </v>
      </c>
      <c r="Q1944" t="str">
        <f>CONCATENATE(Measures!B1944&amp;" - "&amp;Measures!D1944)</f>
        <v xml:space="preserve"> - </v>
      </c>
    </row>
    <row r="1945" spans="16:17">
      <c r="P1945" t="str">
        <f>CONCATENATE(ROW(P1945)-2," - ",Components!B1945)</f>
        <v xml:space="preserve">1943 - </v>
      </c>
      <c r="Q1945" t="str">
        <f>CONCATENATE(Measures!B1945&amp;" - "&amp;Measures!D1945)</f>
        <v xml:space="preserve"> - </v>
      </c>
    </row>
    <row r="1946" spans="16:17">
      <c r="P1946" t="str">
        <f>CONCATENATE(ROW(P1946)-2," - ",Components!B1946)</f>
        <v xml:space="preserve">1944 - </v>
      </c>
      <c r="Q1946" t="str">
        <f>CONCATENATE(Measures!B1946&amp;" - "&amp;Measures!D1946)</f>
        <v xml:space="preserve"> - </v>
      </c>
    </row>
    <row r="1947" spans="16:17">
      <c r="P1947" t="str">
        <f>CONCATENATE(ROW(P1947)-2," - ",Components!B1947)</f>
        <v xml:space="preserve">1945 - </v>
      </c>
      <c r="Q1947" t="str">
        <f>CONCATENATE(Measures!B1947&amp;" - "&amp;Measures!D1947)</f>
        <v xml:space="preserve"> - </v>
      </c>
    </row>
    <row r="1948" spans="16:17">
      <c r="P1948" t="str">
        <f>CONCATENATE(ROW(P1948)-2," - ",Components!B1948)</f>
        <v xml:space="preserve">1946 - </v>
      </c>
      <c r="Q1948" t="str">
        <f>CONCATENATE(Measures!B1948&amp;" - "&amp;Measures!D1948)</f>
        <v xml:space="preserve"> - </v>
      </c>
    </row>
    <row r="1949" spans="16:17">
      <c r="P1949" t="str">
        <f>CONCATENATE(ROW(P1949)-2," - ",Components!B1949)</f>
        <v xml:space="preserve">1947 - </v>
      </c>
      <c r="Q1949" t="str">
        <f>CONCATENATE(Measures!B1949&amp;" - "&amp;Measures!D1949)</f>
        <v xml:space="preserve"> - </v>
      </c>
    </row>
    <row r="1950" spans="16:17">
      <c r="P1950" t="str">
        <f>CONCATENATE(ROW(P1950)-2," - ",Components!B1950)</f>
        <v xml:space="preserve">1948 - </v>
      </c>
      <c r="Q1950" t="str">
        <f>CONCATENATE(Measures!B1950&amp;" - "&amp;Measures!D1950)</f>
        <v xml:space="preserve"> - </v>
      </c>
    </row>
    <row r="1951" spans="16:17">
      <c r="P1951" t="str">
        <f>CONCATENATE(ROW(P1951)-2," - ",Components!B1951)</f>
        <v xml:space="preserve">1949 - </v>
      </c>
      <c r="Q1951" t="str">
        <f>CONCATENATE(Measures!B1951&amp;" - "&amp;Measures!D1951)</f>
        <v xml:space="preserve"> - </v>
      </c>
    </row>
    <row r="1952" spans="16:17">
      <c r="P1952" t="str">
        <f>CONCATENATE(ROW(P1952)-2," - ",Components!B1952)</f>
        <v xml:space="preserve">1950 - </v>
      </c>
      <c r="Q1952" t="str">
        <f>CONCATENATE(Measures!B1952&amp;" - "&amp;Measures!D1952)</f>
        <v xml:space="preserve"> - </v>
      </c>
    </row>
    <row r="1953" spans="16:17">
      <c r="P1953" t="str">
        <f>CONCATENATE(ROW(P1953)-2," - ",Components!B1953)</f>
        <v xml:space="preserve">1951 - </v>
      </c>
      <c r="Q1953" t="str">
        <f>CONCATENATE(Measures!B1953&amp;" - "&amp;Measures!D1953)</f>
        <v xml:space="preserve"> - </v>
      </c>
    </row>
    <row r="1954" spans="16:17">
      <c r="P1954" t="str">
        <f>CONCATENATE(ROW(P1954)-2," - ",Components!B1954)</f>
        <v xml:space="preserve">1952 - </v>
      </c>
      <c r="Q1954" t="str">
        <f>CONCATENATE(Measures!B1954&amp;" - "&amp;Measures!D1954)</f>
        <v xml:space="preserve"> - </v>
      </c>
    </row>
    <row r="1955" spans="16:17">
      <c r="P1955" t="str">
        <f>CONCATENATE(ROW(P1955)-2," - ",Components!B1955)</f>
        <v xml:space="preserve">1953 - </v>
      </c>
      <c r="Q1955" t="str">
        <f>CONCATENATE(Measures!B1955&amp;" - "&amp;Measures!D1955)</f>
        <v xml:space="preserve"> - </v>
      </c>
    </row>
    <row r="1956" spans="16:17">
      <c r="P1956" t="str">
        <f>CONCATENATE(ROW(P1956)-2," - ",Components!B1956)</f>
        <v xml:space="preserve">1954 - </v>
      </c>
      <c r="Q1956" t="str">
        <f>CONCATENATE(Measures!B1956&amp;" - "&amp;Measures!D1956)</f>
        <v xml:space="preserve"> - </v>
      </c>
    </row>
    <row r="1957" spans="16:17">
      <c r="P1957" t="str">
        <f>CONCATENATE(ROW(P1957)-2," - ",Components!B1957)</f>
        <v xml:space="preserve">1955 - </v>
      </c>
      <c r="Q1957" t="str">
        <f>CONCATENATE(Measures!B1957&amp;" - "&amp;Measures!D1957)</f>
        <v xml:space="preserve"> - </v>
      </c>
    </row>
    <row r="1958" spans="16:17">
      <c r="P1958" t="str">
        <f>CONCATENATE(ROW(P1958)-2," - ",Components!B1958)</f>
        <v xml:space="preserve">1956 - </v>
      </c>
      <c r="Q1958" t="str">
        <f>CONCATENATE(Measures!B1958&amp;" - "&amp;Measures!D1958)</f>
        <v xml:space="preserve"> - </v>
      </c>
    </row>
    <row r="1959" spans="16:17">
      <c r="P1959" t="str">
        <f>CONCATENATE(ROW(P1959)-2," - ",Components!B1959)</f>
        <v xml:space="preserve">1957 - </v>
      </c>
      <c r="Q1959" t="str">
        <f>CONCATENATE(Measures!B1959&amp;" - "&amp;Measures!D1959)</f>
        <v xml:space="preserve"> - </v>
      </c>
    </row>
    <row r="1960" spans="16:17">
      <c r="P1960" t="str">
        <f>CONCATENATE(ROW(P1960)-2," - ",Components!B1960)</f>
        <v xml:space="preserve">1958 - </v>
      </c>
      <c r="Q1960" t="str">
        <f>CONCATENATE(Measures!B1960&amp;" - "&amp;Measures!D1960)</f>
        <v xml:space="preserve"> - </v>
      </c>
    </row>
    <row r="1961" spans="16:17">
      <c r="P1961" t="str">
        <f>CONCATENATE(ROW(P1961)-2," - ",Components!B1961)</f>
        <v xml:space="preserve">1959 - </v>
      </c>
      <c r="Q1961" t="str">
        <f>CONCATENATE(Measures!B1961&amp;" - "&amp;Measures!D1961)</f>
        <v xml:space="preserve"> - </v>
      </c>
    </row>
    <row r="1962" spans="16:17">
      <c r="P1962" t="str">
        <f>CONCATENATE(ROW(P1962)-2," - ",Components!B1962)</f>
        <v xml:space="preserve">1960 - </v>
      </c>
      <c r="Q1962" t="str">
        <f>CONCATENATE(Measures!B1962&amp;" - "&amp;Measures!D1962)</f>
        <v xml:space="preserve"> - </v>
      </c>
    </row>
    <row r="1963" spans="16:17">
      <c r="P1963" t="str">
        <f>CONCATENATE(ROW(P1963)-2," - ",Components!B1963)</f>
        <v xml:space="preserve">1961 - </v>
      </c>
      <c r="Q1963" t="str">
        <f>CONCATENATE(Measures!B1963&amp;" - "&amp;Measures!D1963)</f>
        <v xml:space="preserve"> - </v>
      </c>
    </row>
    <row r="1964" spans="16:17">
      <c r="P1964" t="str">
        <f>CONCATENATE(ROW(P1964)-2," - ",Components!B1964)</f>
        <v xml:space="preserve">1962 - </v>
      </c>
      <c r="Q1964" t="str">
        <f>CONCATENATE(Measures!B1964&amp;" - "&amp;Measures!D1964)</f>
        <v xml:space="preserve"> - </v>
      </c>
    </row>
    <row r="1965" spans="16:17">
      <c r="P1965" t="str">
        <f>CONCATENATE(ROW(P1965)-2," - ",Components!B1965)</f>
        <v xml:space="preserve">1963 - </v>
      </c>
      <c r="Q1965" t="str">
        <f>CONCATENATE(Measures!B1965&amp;" - "&amp;Measures!D1965)</f>
        <v xml:space="preserve"> - </v>
      </c>
    </row>
    <row r="1966" spans="16:17">
      <c r="P1966" t="str">
        <f>CONCATENATE(ROW(P1966)-2," - ",Components!B1966)</f>
        <v xml:space="preserve">1964 - </v>
      </c>
      <c r="Q1966" t="str">
        <f>CONCATENATE(Measures!B1966&amp;" - "&amp;Measures!D1966)</f>
        <v xml:space="preserve"> - </v>
      </c>
    </row>
    <row r="1967" spans="16:17">
      <c r="P1967" t="str">
        <f>CONCATENATE(ROW(P1967)-2," - ",Components!B1967)</f>
        <v xml:space="preserve">1965 - </v>
      </c>
      <c r="Q1967" t="str">
        <f>CONCATENATE(Measures!B1967&amp;" - "&amp;Measures!D1967)</f>
        <v xml:space="preserve"> - </v>
      </c>
    </row>
    <row r="1968" spans="16:17">
      <c r="P1968" t="str">
        <f>CONCATENATE(ROW(P1968)-2," - ",Components!B1968)</f>
        <v xml:space="preserve">1966 - </v>
      </c>
      <c r="Q1968" t="str">
        <f>CONCATENATE(Measures!B1968&amp;" - "&amp;Measures!D1968)</f>
        <v xml:space="preserve"> - </v>
      </c>
    </row>
    <row r="1969" spans="16:17">
      <c r="P1969" t="str">
        <f>CONCATENATE(ROW(P1969)-2," - ",Components!B1969)</f>
        <v xml:space="preserve">1967 - </v>
      </c>
      <c r="Q1969" t="str">
        <f>CONCATENATE(Measures!B1969&amp;" - "&amp;Measures!D1969)</f>
        <v xml:space="preserve"> - </v>
      </c>
    </row>
    <row r="1970" spans="16:17">
      <c r="P1970" t="str">
        <f>CONCATENATE(ROW(P1970)-2," - ",Components!B1970)</f>
        <v xml:space="preserve">1968 - </v>
      </c>
      <c r="Q1970" t="str">
        <f>CONCATENATE(Measures!B1970&amp;" - "&amp;Measures!D1970)</f>
        <v xml:space="preserve"> - </v>
      </c>
    </row>
    <row r="1971" spans="16:17">
      <c r="P1971" t="str">
        <f>CONCATENATE(ROW(P1971)-2," - ",Components!B1971)</f>
        <v xml:space="preserve">1969 - </v>
      </c>
      <c r="Q1971" t="str">
        <f>CONCATENATE(Measures!B1971&amp;" - "&amp;Measures!D1971)</f>
        <v xml:space="preserve"> - </v>
      </c>
    </row>
    <row r="1972" spans="16:17">
      <c r="P1972" t="str">
        <f>CONCATENATE(ROW(P1972)-2," - ",Components!B1972)</f>
        <v xml:space="preserve">1970 - </v>
      </c>
      <c r="Q1972" t="str">
        <f>CONCATENATE(Measures!B1972&amp;" - "&amp;Measures!D1972)</f>
        <v xml:space="preserve"> - </v>
      </c>
    </row>
    <row r="1973" spans="16:17">
      <c r="P1973" t="str">
        <f>CONCATENATE(ROW(P1973)-2," - ",Components!B1973)</f>
        <v xml:space="preserve">1971 - </v>
      </c>
      <c r="Q1973" t="str">
        <f>CONCATENATE(Measures!B1973&amp;" - "&amp;Measures!D1973)</f>
        <v xml:space="preserve"> - </v>
      </c>
    </row>
    <row r="1974" spans="16:17">
      <c r="P1974" t="str">
        <f>CONCATENATE(ROW(P1974)-2," - ",Components!B1974)</f>
        <v xml:space="preserve">1972 - </v>
      </c>
      <c r="Q1974" t="str">
        <f>CONCATENATE(Measures!B1974&amp;" - "&amp;Measures!D1974)</f>
        <v xml:space="preserve"> - </v>
      </c>
    </row>
    <row r="1975" spans="16:17">
      <c r="P1975" t="str">
        <f>CONCATENATE(ROW(P1975)-2," - ",Components!B1975)</f>
        <v xml:space="preserve">1973 - </v>
      </c>
      <c r="Q1975" t="str">
        <f>CONCATENATE(Measures!B1975&amp;" - "&amp;Measures!D1975)</f>
        <v xml:space="preserve"> - </v>
      </c>
    </row>
    <row r="1976" spans="16:17">
      <c r="P1976" t="str">
        <f>CONCATENATE(ROW(P1976)-2," - ",Components!B1976)</f>
        <v xml:space="preserve">1974 - </v>
      </c>
      <c r="Q1976" t="str">
        <f>CONCATENATE(Measures!B1976&amp;" - "&amp;Measures!D1976)</f>
        <v xml:space="preserve"> - </v>
      </c>
    </row>
    <row r="1977" spans="16:17">
      <c r="P1977" t="str">
        <f>CONCATENATE(ROW(P1977)-2," - ",Components!B1977)</f>
        <v xml:space="preserve">1975 - </v>
      </c>
      <c r="Q1977" t="str">
        <f>CONCATENATE(Measures!B1977&amp;" - "&amp;Measures!D1977)</f>
        <v xml:space="preserve"> - </v>
      </c>
    </row>
    <row r="1978" spans="16:17">
      <c r="P1978" t="str">
        <f>CONCATENATE(ROW(P1978)-2," - ",Components!B1978)</f>
        <v xml:space="preserve">1976 - </v>
      </c>
      <c r="Q1978" t="str">
        <f>CONCATENATE(Measures!B1978&amp;" - "&amp;Measures!D1978)</f>
        <v xml:space="preserve"> - </v>
      </c>
    </row>
    <row r="1979" spans="16:17">
      <c r="P1979" t="str">
        <f>CONCATENATE(ROW(P1979)-2," - ",Components!B1979)</f>
        <v xml:space="preserve">1977 - </v>
      </c>
      <c r="Q1979" t="str">
        <f>CONCATENATE(Measures!B1979&amp;" - "&amp;Measures!D1979)</f>
        <v xml:space="preserve"> - </v>
      </c>
    </row>
    <row r="1980" spans="16:17">
      <c r="P1980" t="str">
        <f>CONCATENATE(ROW(P1980)-2," - ",Components!B1980)</f>
        <v xml:space="preserve">1978 - </v>
      </c>
      <c r="Q1980" t="str">
        <f>CONCATENATE(Measures!B1980&amp;" - "&amp;Measures!D1980)</f>
        <v xml:space="preserve"> - </v>
      </c>
    </row>
    <row r="1981" spans="16:17">
      <c r="P1981" t="str">
        <f>CONCATENATE(ROW(P1981)-2," - ",Components!B1981)</f>
        <v xml:space="preserve">1979 - </v>
      </c>
      <c r="Q1981" t="str">
        <f>CONCATENATE(Measures!B1981&amp;" - "&amp;Measures!D1981)</f>
        <v xml:space="preserve"> - </v>
      </c>
    </row>
    <row r="1982" spans="16:17">
      <c r="P1982" t="str">
        <f>CONCATENATE(ROW(P1982)-2," - ",Components!B1982)</f>
        <v xml:space="preserve">1980 - </v>
      </c>
      <c r="Q1982" t="str">
        <f>CONCATENATE(Measures!B1982&amp;" - "&amp;Measures!D1982)</f>
        <v xml:space="preserve"> - </v>
      </c>
    </row>
    <row r="1983" spans="16:17">
      <c r="P1983" t="str">
        <f>CONCATENATE(ROW(P1983)-2," - ",Components!B1983)</f>
        <v xml:space="preserve">1981 - </v>
      </c>
      <c r="Q1983" t="str">
        <f>CONCATENATE(Measures!B1983&amp;" - "&amp;Measures!D1983)</f>
        <v xml:space="preserve"> - </v>
      </c>
    </row>
    <row r="1984" spans="16:17">
      <c r="P1984" t="str">
        <f>CONCATENATE(ROW(P1984)-2," - ",Components!B1984)</f>
        <v xml:space="preserve">1982 - </v>
      </c>
      <c r="Q1984" t="str">
        <f>CONCATENATE(Measures!B1984&amp;" - "&amp;Measures!D1984)</f>
        <v xml:space="preserve"> - </v>
      </c>
    </row>
    <row r="1985" spans="16:17">
      <c r="P1985" t="str">
        <f>CONCATENATE(ROW(P1985)-2," - ",Components!B1985)</f>
        <v xml:space="preserve">1983 - </v>
      </c>
      <c r="Q1985" t="str">
        <f>CONCATENATE(Measures!B1985&amp;" - "&amp;Measures!D1985)</f>
        <v xml:space="preserve"> - </v>
      </c>
    </row>
    <row r="1986" spans="16:17">
      <c r="P1986" t="str">
        <f>CONCATENATE(ROW(P1986)-2," - ",Components!B1986)</f>
        <v xml:space="preserve">1984 - </v>
      </c>
      <c r="Q1986" t="str">
        <f>CONCATENATE(Measures!B1986&amp;" - "&amp;Measures!D1986)</f>
        <v xml:space="preserve"> - </v>
      </c>
    </row>
    <row r="1987" spans="16:17">
      <c r="P1987" t="str">
        <f>CONCATENATE(ROW(P1987)-2," - ",Components!B1987)</f>
        <v xml:space="preserve">1985 - </v>
      </c>
      <c r="Q1987" t="str">
        <f>CONCATENATE(Measures!B1987&amp;" - "&amp;Measures!D1987)</f>
        <v xml:space="preserve"> - </v>
      </c>
    </row>
    <row r="1988" spans="16:17">
      <c r="P1988" t="str">
        <f>CONCATENATE(ROW(P1988)-2," - ",Components!B1988)</f>
        <v xml:space="preserve">1986 - </v>
      </c>
      <c r="Q1988" t="str">
        <f>CONCATENATE(Measures!B1988&amp;" - "&amp;Measures!D1988)</f>
        <v xml:space="preserve"> - </v>
      </c>
    </row>
    <row r="1989" spans="16:17">
      <c r="P1989" t="str">
        <f>CONCATENATE(ROW(P1989)-2," - ",Components!B1989)</f>
        <v xml:space="preserve">1987 - </v>
      </c>
      <c r="Q1989" t="str">
        <f>CONCATENATE(Measures!B1989&amp;" - "&amp;Measures!D1989)</f>
        <v xml:space="preserve"> - </v>
      </c>
    </row>
    <row r="1990" spans="16:17">
      <c r="P1990" t="str">
        <f>CONCATENATE(ROW(P1990)-2," - ",Components!B1990)</f>
        <v xml:space="preserve">1988 - </v>
      </c>
      <c r="Q1990" t="str">
        <f>CONCATENATE(Measures!B1990&amp;" - "&amp;Measures!D1990)</f>
        <v xml:space="preserve"> - </v>
      </c>
    </row>
    <row r="1991" spans="16:17">
      <c r="P1991" t="str">
        <f>CONCATENATE(ROW(P1991)-2," - ",Components!B1991)</f>
        <v xml:space="preserve">1989 - </v>
      </c>
      <c r="Q1991" t="str">
        <f>CONCATENATE(Measures!B1991&amp;" - "&amp;Measures!D1991)</f>
        <v xml:space="preserve"> - </v>
      </c>
    </row>
    <row r="1992" spans="16:17">
      <c r="P1992" t="str">
        <f>CONCATENATE(ROW(P1992)-2," - ",Components!B1992)</f>
        <v xml:space="preserve">1990 - </v>
      </c>
      <c r="Q1992" t="str">
        <f>CONCATENATE(Measures!B1992&amp;" - "&amp;Measures!D1992)</f>
        <v xml:space="preserve"> - </v>
      </c>
    </row>
    <row r="1993" spans="16:17">
      <c r="P1993" t="str">
        <f>CONCATENATE(ROW(P1993)-2," - ",Components!B1993)</f>
        <v xml:space="preserve">1991 - </v>
      </c>
      <c r="Q1993" t="str">
        <f>CONCATENATE(Measures!B1993&amp;" - "&amp;Measures!D1993)</f>
        <v xml:space="preserve"> - </v>
      </c>
    </row>
    <row r="1994" spans="16:17">
      <c r="P1994" t="str">
        <f>CONCATENATE(ROW(P1994)-2," - ",Components!B1994)</f>
        <v xml:space="preserve">1992 - </v>
      </c>
      <c r="Q1994" t="str">
        <f>CONCATENATE(Measures!B1994&amp;" - "&amp;Measures!D1994)</f>
        <v xml:space="preserve"> - </v>
      </c>
    </row>
    <row r="1995" spans="16:17">
      <c r="P1995" t="str">
        <f>CONCATENATE(ROW(P1995)-2," - ",Components!B1995)</f>
        <v xml:space="preserve">1993 - </v>
      </c>
      <c r="Q1995" t="str">
        <f>CONCATENATE(Measures!B1995&amp;" - "&amp;Measures!D1995)</f>
        <v xml:space="preserve"> - </v>
      </c>
    </row>
    <row r="1996" spans="16:17">
      <c r="P1996" t="str">
        <f>CONCATENATE(ROW(P1996)-2," - ",Components!B1996)</f>
        <v xml:space="preserve">1994 - </v>
      </c>
      <c r="Q1996" t="str">
        <f>CONCATENATE(Measures!B1996&amp;" - "&amp;Measures!D1996)</f>
        <v xml:space="preserve"> - </v>
      </c>
    </row>
    <row r="1997" spans="16:17">
      <c r="P1997" t="str">
        <f>CONCATENATE(ROW(P1997)-2," - ",Components!B1997)</f>
        <v xml:space="preserve">1995 - </v>
      </c>
      <c r="Q1997" t="str">
        <f>CONCATENATE(Measures!B1997&amp;" - "&amp;Measures!D1997)</f>
        <v xml:space="preserve"> - </v>
      </c>
    </row>
    <row r="1998" spans="16:17">
      <c r="P1998" t="str">
        <f>CONCATENATE(ROW(P1998)-2," - ",Components!B1998)</f>
        <v xml:space="preserve">1996 - </v>
      </c>
      <c r="Q1998" t="str">
        <f>CONCATENATE(Measures!B1998&amp;" - "&amp;Measures!D1998)</f>
        <v xml:space="preserve"> - </v>
      </c>
    </row>
    <row r="1999" spans="16:17">
      <c r="P1999" t="str">
        <f>CONCATENATE(ROW(P1999)-2," - ",Components!B1999)</f>
        <v xml:space="preserve">1997 - </v>
      </c>
      <c r="Q1999" t="str">
        <f>CONCATENATE(Measures!B1999&amp;" - "&amp;Measures!D1999)</f>
        <v xml:space="preserve"> - </v>
      </c>
    </row>
    <row r="2000" spans="16:17">
      <c r="P2000" t="str">
        <f>CONCATENATE(ROW(P2000)-2," - ",Components!B2000)</f>
        <v xml:space="preserve">1998 - </v>
      </c>
      <c r="Q2000" t="str">
        <f>CONCATENATE(Measures!B2000&amp;" - "&amp;Measures!D2000)</f>
        <v xml:space="preserve"> - </v>
      </c>
    </row>
    <row r="2001" spans="16:17">
      <c r="P2001" t="str">
        <f>CONCATENATE(ROW(P2001)-2," - ",Components!B2001)</f>
        <v xml:space="preserve">1999 - </v>
      </c>
      <c r="Q2001" t="str">
        <f>CONCATENATE(Measures!B2001&amp;" - "&amp;Measures!D2001)</f>
        <v xml:space="preserve"> - </v>
      </c>
    </row>
  </sheetData>
  <customSheetViews>
    <customSheetView guid="{317D3D83-AACA-40F7-8006-3175597A202A}" state="hidden">
      <selection activeCell="E53" sqref="E53"/>
      <pageMargins left="0.7" right="0.7" top="0.75" bottom="0.75" header="0.3" footer="0.3"/>
      <pageSetup paperSize="0" orientation="portrait" horizontalDpi="0" verticalDpi="0" copies="0"/>
    </customSheetView>
    <customSheetView guid="{BA2EDF17-FDDF-46B2-A4BE-72FB311EBCAF}" state="hidden">
      <selection activeCell="E53" sqref="E53"/>
      <pageMargins left="0.7" right="0.7" top="0.75" bottom="0.75" header="0.3" footer="0.3"/>
      <pageSetup paperSize="0" orientation="portrait" horizontalDpi="0" verticalDpi="0" copies="0"/>
    </customSheetView>
    <customSheetView guid="{587CB59E-8194-466A-825B-36D9E2C9E12C}" state="hidden">
      <selection activeCell="E53" sqref="E53"/>
      <pageMargins left="0.7" right="0.7" top="0.75" bottom="0.75" header="0.3" footer="0.3"/>
      <pageSetup paperSize="0" orientation="portrait" horizontalDpi="0" verticalDpi="0" copies="0"/>
    </customSheetView>
    <customSheetView guid="{DF4DF86E-F87E-4853-B44F-4F4D647D71FF}" state="hidden">
      <selection activeCell="E53" sqref="E53"/>
      <pageMargins left="0.7" right="0.7" top="0.75" bottom="0.75" header="0.3" footer="0.3"/>
      <pageSetup paperSize="0" orientation="portrait" horizontalDpi="0" verticalDpi="0" copies="0"/>
    </customSheetView>
  </customSheetViews>
  <pageMargins left="0.7" right="0.7" top="0.75" bottom="0.75" header="0.3" footer="0.3"/>
  <pageSetup paperSize="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N18"/>
  <sheetViews>
    <sheetView showGridLines="0" zoomScaleNormal="100" workbookViewId="0">
      <selection sqref="A1:M1"/>
    </sheetView>
  </sheetViews>
  <sheetFormatPr defaultColWidth="8.7109375" defaultRowHeight="15"/>
  <cols>
    <col min="1" max="1" width="92.7109375" style="22" customWidth="1"/>
    <col min="2" max="4" width="8.7109375" style="22" customWidth="1"/>
    <col min="5" max="5" width="18.7109375" style="23" customWidth="1"/>
    <col min="6" max="12" width="8.7109375" style="22" customWidth="1"/>
    <col min="13" max="13" width="21.42578125" style="22" customWidth="1"/>
    <col min="14" max="14" width="95.28515625" style="22" customWidth="1"/>
    <col min="15" max="16384" width="8.7109375" style="22"/>
  </cols>
  <sheetData>
    <row r="1" spans="1:14" customFormat="1" ht="33" customHeight="1">
      <c r="A1" s="671" t="s">
        <v>442</v>
      </c>
      <c r="B1" s="637"/>
      <c r="C1" s="637"/>
      <c r="D1" s="637"/>
      <c r="E1" s="637"/>
      <c r="F1" s="637"/>
      <c r="G1" s="637"/>
      <c r="H1" s="664"/>
      <c r="I1" s="664"/>
      <c r="J1" s="664"/>
      <c r="K1" s="664"/>
      <c r="L1" s="664"/>
      <c r="M1" s="664"/>
    </row>
    <row r="2" spans="1:14" ht="33" customHeight="1">
      <c r="A2" s="675" t="s">
        <v>445</v>
      </c>
      <c r="B2" s="675"/>
      <c r="C2" s="675"/>
      <c r="D2" s="675"/>
      <c r="E2" s="675"/>
      <c r="F2" s="675"/>
      <c r="G2" s="675"/>
      <c r="H2" s="675"/>
      <c r="I2" s="675"/>
      <c r="J2" s="675"/>
      <c r="K2" s="675"/>
      <c r="L2" s="675"/>
      <c r="M2" s="675"/>
      <c r="N2" s="24"/>
    </row>
    <row r="3" spans="1:14" ht="47.25">
      <c r="A3" s="57"/>
      <c r="B3" s="25">
        <v>2017</v>
      </c>
      <c r="C3" s="25">
        <v>2018</v>
      </c>
      <c r="D3" s="25">
        <v>2019</v>
      </c>
      <c r="E3" s="26" t="s">
        <v>54</v>
      </c>
      <c r="F3" s="25">
        <v>2020</v>
      </c>
      <c r="G3" s="25">
        <v>2021</v>
      </c>
      <c r="H3" s="25">
        <v>2022</v>
      </c>
      <c r="I3" s="25">
        <v>2023</v>
      </c>
      <c r="J3" s="25">
        <v>2024</v>
      </c>
      <c r="K3" s="25">
        <v>2025</v>
      </c>
      <c r="L3" s="27">
        <v>2026</v>
      </c>
      <c r="M3" s="30" t="s">
        <v>168</v>
      </c>
      <c r="N3" s="24"/>
    </row>
    <row r="4" spans="1:14" ht="22.15" customHeight="1">
      <c r="A4" s="58" t="s">
        <v>55</v>
      </c>
      <c r="B4" s="32">
        <f>+IF('T4a Investment baseline Input'!B7&gt;0,'T4a Investment baseline Input'!B7,0)</f>
        <v>0</v>
      </c>
      <c r="C4" s="32">
        <f>+IF('T4a Investment baseline Input'!C7&gt;0,'T4a Investment baseline Input'!C7,0)</f>
        <v>0</v>
      </c>
      <c r="D4" s="32">
        <f>+IF('T4a Investment baseline Input'!D7&gt;0,'T4a Investment baseline Input'!D7,0)</f>
        <v>0</v>
      </c>
      <c r="E4" s="70">
        <f>AVERAGE(B4:D4)</f>
        <v>0</v>
      </c>
      <c r="F4" s="32">
        <f>+IF('T4a Investment baseline Input'!E7&gt;0,'T4a Investment baseline Input'!E7,0)</f>
        <v>0</v>
      </c>
      <c r="G4" s="32">
        <f>+IF('T4a Investment baseline Input'!F7&gt;0,'T4a Investment baseline Input'!F7,0)</f>
        <v>0</v>
      </c>
      <c r="H4" s="32">
        <f>+IF('T4a Investment baseline Input'!G7&gt;0,'T4a Investment baseline Input'!G7,0)</f>
        <v>0</v>
      </c>
      <c r="I4" s="32">
        <f>+IF('T4a Investment baseline Input'!H7&gt;0,'T4a Investment baseline Input'!H7,0)</f>
        <v>0</v>
      </c>
      <c r="J4" s="32">
        <f>+IF('T4a Investment baseline Input'!I7&gt;0,'T4a Investment baseline Input'!I7,0)</f>
        <v>0</v>
      </c>
      <c r="K4" s="32">
        <f>+IF('T4a Investment baseline Input'!J7&gt;0,'T4a Investment baseline Input'!J7,0)</f>
        <v>0</v>
      </c>
      <c r="L4" s="32">
        <f>+IF('T4a Investment baseline Input'!K7&gt;0,'T4a Investment baseline Input'!K7,0)</f>
        <v>0</v>
      </c>
      <c r="M4" s="59">
        <f>+AVERAGE(F4:L4)</f>
        <v>0</v>
      </c>
      <c r="N4" s="24"/>
    </row>
    <row r="5" spans="1:14" ht="22.15" customHeight="1">
      <c r="A5" s="58" t="s">
        <v>56</v>
      </c>
      <c r="B5" s="32">
        <f>+IF('T4a Investment baseline Input'!B16&gt;0,'T4a Investment baseline Input'!B16,0)</f>
        <v>0</v>
      </c>
      <c r="C5" s="32">
        <f>+IF('T4a Investment baseline Input'!C16&gt;0,'T4a Investment baseline Input'!C16,0)</f>
        <v>0</v>
      </c>
      <c r="D5" s="32">
        <f>+IF('T4a Investment baseline Input'!D16&gt;0,'T4a Investment baseline Input'!D16,0)</f>
        <v>0</v>
      </c>
      <c r="E5" s="70">
        <f t="shared" ref="E5:E14" si="0">AVERAGE(B5:D5)</f>
        <v>0</v>
      </c>
      <c r="F5" s="32">
        <f>+IF('T4a Investment baseline Input'!E16&gt;0,'T4a Investment baseline Input'!E16,0)</f>
        <v>0</v>
      </c>
      <c r="G5" s="32">
        <f>+IF('T4a Investment baseline Input'!F16&gt;0,'T4a Investment baseline Input'!F16,0)</f>
        <v>0</v>
      </c>
      <c r="H5" s="32">
        <f>+IF('T4a Investment baseline Input'!G16&gt;0,'T4a Investment baseline Input'!G16,0)</f>
        <v>0</v>
      </c>
      <c r="I5" s="32">
        <f>+IF('T4a Investment baseline Input'!H16&gt;0,'T4a Investment baseline Input'!H16,0)</f>
        <v>0</v>
      </c>
      <c r="J5" s="32">
        <f>+IF('T4a Investment baseline Input'!I16&gt;0,'T4a Investment baseline Input'!I16,0)</f>
        <v>0</v>
      </c>
      <c r="K5" s="32">
        <f>+IF('T4a Investment baseline Input'!J16&gt;0,'T4a Investment baseline Input'!J16,0)</f>
        <v>0</v>
      </c>
      <c r="L5" s="32">
        <f>+IF('T4a Investment baseline Input'!K16&gt;0,'T4a Investment baseline Input'!K16,0)</f>
        <v>0</v>
      </c>
      <c r="M5" s="59">
        <f t="shared" ref="M5:M13" si="1">+AVERAGE(F5:L5)</f>
        <v>0</v>
      </c>
      <c r="N5" s="24"/>
    </row>
    <row r="6" spans="1:14" ht="22.15" customHeight="1">
      <c r="A6" s="58" t="s">
        <v>57</v>
      </c>
      <c r="B6" s="32">
        <f>+IF('T4a Investment baseline Input'!B22&gt;0,'T4a Investment baseline Input'!B22,0)</f>
        <v>0</v>
      </c>
      <c r="C6" s="32">
        <f>+IF('T4a Investment baseline Input'!C22&gt;0,'T4a Investment baseline Input'!C22,0)</f>
        <v>0</v>
      </c>
      <c r="D6" s="32">
        <f>+IF('T4a Investment baseline Input'!D22&gt;0,'T4a Investment baseline Input'!D22,0)</f>
        <v>0</v>
      </c>
      <c r="E6" s="70">
        <f t="shared" si="0"/>
        <v>0</v>
      </c>
      <c r="F6" s="32">
        <f>+IF('T4a Investment baseline Input'!E22&gt;0,'T4a Investment baseline Input'!E22,0)</f>
        <v>0</v>
      </c>
      <c r="G6" s="32">
        <f>+IF('T4a Investment baseline Input'!F22&gt;0,'T4a Investment baseline Input'!F22,0)</f>
        <v>0</v>
      </c>
      <c r="H6" s="32">
        <f>+IF('T4a Investment baseline Input'!G22&gt;0,'T4a Investment baseline Input'!G22,0)</f>
        <v>0</v>
      </c>
      <c r="I6" s="32">
        <f>+IF('T4a Investment baseline Input'!H22&gt;0,'T4a Investment baseline Input'!H22,0)</f>
        <v>0</v>
      </c>
      <c r="J6" s="32">
        <f>+IF('T4a Investment baseline Input'!I22&gt;0,'T4a Investment baseline Input'!I22,0)</f>
        <v>0</v>
      </c>
      <c r="K6" s="32">
        <f>+IF('T4a Investment baseline Input'!J22&gt;0,'T4a Investment baseline Input'!J22,0)</f>
        <v>0</v>
      </c>
      <c r="L6" s="32">
        <f>+IF('T4a Investment baseline Input'!K22&gt;0,'T4a Investment baseline Input'!K22,0)</f>
        <v>0</v>
      </c>
      <c r="M6" s="59">
        <f t="shared" si="1"/>
        <v>0</v>
      </c>
      <c r="N6" s="24"/>
    </row>
    <row r="7" spans="1:14" ht="22.15" customHeight="1">
      <c r="A7" s="58" t="s">
        <v>58</v>
      </c>
      <c r="B7" s="32">
        <f>+IF('T4a Investment baseline Input'!B29&gt;0,'T4a Investment baseline Input'!B29,0)</f>
        <v>0</v>
      </c>
      <c r="C7" s="32">
        <f>+IF('T4a Investment baseline Input'!C29&gt;0,'T4a Investment baseline Input'!C29,0)</f>
        <v>0</v>
      </c>
      <c r="D7" s="32">
        <f>+IF('T4a Investment baseline Input'!D29&gt;0,'T4a Investment baseline Input'!D29,0)</f>
        <v>0</v>
      </c>
      <c r="E7" s="70">
        <f t="shared" si="0"/>
        <v>0</v>
      </c>
      <c r="F7" s="32">
        <f>+IF('T4a Investment baseline Input'!E29&gt;0,'T4a Investment baseline Input'!E29,0)</f>
        <v>0</v>
      </c>
      <c r="G7" s="32">
        <f>+IF('T4a Investment baseline Input'!F29&gt;0,'T4a Investment baseline Input'!F29,0)</f>
        <v>0</v>
      </c>
      <c r="H7" s="32">
        <f>+IF('T4a Investment baseline Input'!G29&gt;0,'T4a Investment baseline Input'!G29,0)</f>
        <v>0</v>
      </c>
      <c r="I7" s="32">
        <f>+IF('T4a Investment baseline Input'!H29&gt;0,'T4a Investment baseline Input'!H29,0)</f>
        <v>0</v>
      </c>
      <c r="J7" s="32">
        <f>+IF('T4a Investment baseline Input'!I29&gt;0,'T4a Investment baseline Input'!I29,0)</f>
        <v>0</v>
      </c>
      <c r="K7" s="32">
        <f>+IF('T4a Investment baseline Input'!J29&gt;0,'T4a Investment baseline Input'!J29,0)</f>
        <v>0</v>
      </c>
      <c r="L7" s="32">
        <f>+IF('T4a Investment baseline Input'!K29&gt;0,'T4a Investment baseline Input'!K29,0)</f>
        <v>0</v>
      </c>
      <c r="M7" s="59">
        <f t="shared" si="1"/>
        <v>0</v>
      </c>
      <c r="N7" s="24"/>
    </row>
    <row r="8" spans="1:14" ht="22.15" customHeight="1">
      <c r="A8" s="58" t="s">
        <v>59</v>
      </c>
      <c r="B8" s="32">
        <f>+IF('T4a Investment baseline Input'!B39&gt;0,'T4a Investment baseline Input'!B39,0)</f>
        <v>0</v>
      </c>
      <c r="C8" s="32">
        <f>+IF('T4a Investment baseline Input'!C39&gt;0,'T4a Investment baseline Input'!C39,0)</f>
        <v>0</v>
      </c>
      <c r="D8" s="32">
        <f>+IF('T4a Investment baseline Input'!D39&gt;0,'T4a Investment baseline Input'!D39,0)</f>
        <v>0</v>
      </c>
      <c r="E8" s="70">
        <f t="shared" si="0"/>
        <v>0</v>
      </c>
      <c r="F8" s="32">
        <f>+IF('T4a Investment baseline Input'!E39&gt;0,'T4a Investment baseline Input'!E39,0)</f>
        <v>0</v>
      </c>
      <c r="G8" s="32">
        <f>+IF('T4a Investment baseline Input'!F39&gt;0,'T4a Investment baseline Input'!F39,0)</f>
        <v>0</v>
      </c>
      <c r="H8" s="32">
        <f>+IF('T4a Investment baseline Input'!G39&gt;0,'T4a Investment baseline Input'!G39,0)</f>
        <v>0</v>
      </c>
      <c r="I8" s="32">
        <f>+IF('T4a Investment baseline Input'!H39&gt;0,'T4a Investment baseline Input'!H39,0)</f>
        <v>0</v>
      </c>
      <c r="J8" s="32">
        <f>+IF('T4a Investment baseline Input'!I39&gt;0,'T4a Investment baseline Input'!I39,0)</f>
        <v>0</v>
      </c>
      <c r="K8" s="32">
        <f>+IF('T4a Investment baseline Input'!J39&gt;0,'T4a Investment baseline Input'!J39,0)</f>
        <v>0</v>
      </c>
      <c r="L8" s="32">
        <f>+IF('T4a Investment baseline Input'!K39&gt;0,'T4a Investment baseline Input'!K39,0)</f>
        <v>0</v>
      </c>
      <c r="M8" s="59">
        <f t="shared" si="1"/>
        <v>0</v>
      </c>
      <c r="N8" s="24"/>
    </row>
    <row r="9" spans="1:14" ht="22.15" customHeight="1">
      <c r="A9" s="58" t="s">
        <v>60</v>
      </c>
      <c r="B9" s="32">
        <f>+IF('T4a Investment baseline Input'!B46&gt;0,'T4a Investment baseline Input'!B46,0)</f>
        <v>0</v>
      </c>
      <c r="C9" s="32">
        <f>+IF('T4a Investment baseline Input'!C46&gt;0,'T4a Investment baseline Input'!C46,0)</f>
        <v>0</v>
      </c>
      <c r="D9" s="32">
        <f>+IF('T4a Investment baseline Input'!D46&gt;0,'T4a Investment baseline Input'!D46,0)</f>
        <v>0</v>
      </c>
      <c r="E9" s="70">
        <f t="shared" si="0"/>
        <v>0</v>
      </c>
      <c r="F9" s="32">
        <f>+IF('T4a Investment baseline Input'!E46&gt;0,'T4a Investment baseline Input'!E46,0)</f>
        <v>0</v>
      </c>
      <c r="G9" s="32">
        <f>+IF('T4a Investment baseline Input'!F46&gt;0,'T4a Investment baseline Input'!F46,0)</f>
        <v>0</v>
      </c>
      <c r="H9" s="32">
        <f>+IF('T4a Investment baseline Input'!G46&gt;0,'T4a Investment baseline Input'!G46,0)</f>
        <v>0</v>
      </c>
      <c r="I9" s="32">
        <f>+IF('T4a Investment baseline Input'!H46&gt;0,'T4a Investment baseline Input'!H46,0)</f>
        <v>0</v>
      </c>
      <c r="J9" s="32">
        <f>+IF('T4a Investment baseline Input'!I46&gt;0,'T4a Investment baseline Input'!I46,0)</f>
        <v>0</v>
      </c>
      <c r="K9" s="32">
        <f>+IF('T4a Investment baseline Input'!J46&gt;0,'T4a Investment baseline Input'!J46,0)</f>
        <v>0</v>
      </c>
      <c r="L9" s="32">
        <f>+IF('T4a Investment baseline Input'!K46&gt;0,'T4a Investment baseline Input'!K46,0)</f>
        <v>0</v>
      </c>
      <c r="M9" s="59">
        <f t="shared" si="1"/>
        <v>0</v>
      </c>
      <c r="N9" s="24"/>
    </row>
    <row r="10" spans="1:14" ht="22.15" customHeight="1">
      <c r="A10" s="58" t="s">
        <v>61</v>
      </c>
      <c r="B10" s="32">
        <f>+IF('T4a Investment baseline Input'!B53&gt;0,'T4a Investment baseline Input'!B53,0)</f>
        <v>0</v>
      </c>
      <c r="C10" s="32">
        <f>+IF('T4a Investment baseline Input'!C53&gt;0,'T4a Investment baseline Input'!C53,0)</f>
        <v>0</v>
      </c>
      <c r="D10" s="32">
        <f>+IF('T4a Investment baseline Input'!D53&gt;0,'T4a Investment baseline Input'!D53,0)</f>
        <v>0</v>
      </c>
      <c r="E10" s="70">
        <f t="shared" si="0"/>
        <v>0</v>
      </c>
      <c r="F10" s="32">
        <f>+IF('T4a Investment baseline Input'!E53&gt;0,'T4a Investment baseline Input'!E53,0)</f>
        <v>0</v>
      </c>
      <c r="G10" s="32">
        <f>+IF('T4a Investment baseline Input'!F53&gt;0,'T4a Investment baseline Input'!F53,0)</f>
        <v>0</v>
      </c>
      <c r="H10" s="32">
        <f>+IF('T4a Investment baseline Input'!G53&gt;0,'T4a Investment baseline Input'!G53,0)</f>
        <v>0</v>
      </c>
      <c r="I10" s="32">
        <f>+IF('T4a Investment baseline Input'!H53&gt;0,'T4a Investment baseline Input'!H53,0)</f>
        <v>0</v>
      </c>
      <c r="J10" s="32">
        <f>+IF('T4a Investment baseline Input'!I53&gt;0,'T4a Investment baseline Input'!I53,0)</f>
        <v>0</v>
      </c>
      <c r="K10" s="32">
        <f>+IF('T4a Investment baseline Input'!J53&gt;0,'T4a Investment baseline Input'!J53,0)</f>
        <v>0</v>
      </c>
      <c r="L10" s="32">
        <f>+IF('T4a Investment baseline Input'!K53&gt;0,'T4a Investment baseline Input'!K53,0)</f>
        <v>0</v>
      </c>
      <c r="M10" s="59">
        <f t="shared" si="1"/>
        <v>0</v>
      </c>
      <c r="N10" s="24"/>
    </row>
    <row r="11" spans="1:14" ht="22.15" customHeight="1">
      <c r="A11" s="58" t="s">
        <v>62</v>
      </c>
      <c r="B11" s="32">
        <f>+IF('T4a Investment baseline Input'!B60&gt;0,'T4a Investment baseline Input'!B60,0)</f>
        <v>0</v>
      </c>
      <c r="C11" s="32">
        <f>+IF('T4a Investment baseline Input'!C60&gt;0,'T4a Investment baseline Input'!C60,0)</f>
        <v>0</v>
      </c>
      <c r="D11" s="32">
        <f>+IF('T4a Investment baseline Input'!D60&gt;0,'T4a Investment baseline Input'!D60,0)</f>
        <v>0</v>
      </c>
      <c r="E11" s="70">
        <f t="shared" si="0"/>
        <v>0</v>
      </c>
      <c r="F11" s="32">
        <f>+IF('T4a Investment baseline Input'!E60&gt;0,'T4a Investment baseline Input'!E60,0)</f>
        <v>0</v>
      </c>
      <c r="G11" s="32">
        <f>+IF('T4a Investment baseline Input'!F60&gt;0,'T4a Investment baseline Input'!F60,0)</f>
        <v>0</v>
      </c>
      <c r="H11" s="32">
        <f>+IF('T4a Investment baseline Input'!G60&gt;0,'T4a Investment baseline Input'!G60,0)</f>
        <v>0</v>
      </c>
      <c r="I11" s="32">
        <f>+IF('T4a Investment baseline Input'!H60&gt;0,'T4a Investment baseline Input'!H60,0)</f>
        <v>0</v>
      </c>
      <c r="J11" s="32">
        <f>+IF('T4a Investment baseline Input'!I60&gt;0,'T4a Investment baseline Input'!I60,0)</f>
        <v>0</v>
      </c>
      <c r="K11" s="32">
        <f>+IF('T4a Investment baseline Input'!J60&gt;0,'T4a Investment baseline Input'!J60,0)</f>
        <v>0</v>
      </c>
      <c r="L11" s="32">
        <f>+IF('T4a Investment baseline Input'!K60&gt;0,'T4a Investment baseline Input'!K60,0)</f>
        <v>0</v>
      </c>
      <c r="M11" s="59">
        <f t="shared" si="1"/>
        <v>0</v>
      </c>
      <c r="N11" s="24"/>
    </row>
    <row r="12" spans="1:14" ht="22.15" customHeight="1">
      <c r="A12" s="58" t="s">
        <v>63</v>
      </c>
      <c r="B12" s="32">
        <f>+IF('T4a Investment baseline Input'!B67&gt;0,'T4a Investment baseline Input'!B67,0)</f>
        <v>0</v>
      </c>
      <c r="C12" s="32">
        <f>+IF('T4a Investment baseline Input'!C67&gt;0,'T4a Investment baseline Input'!C67,0)</f>
        <v>0</v>
      </c>
      <c r="D12" s="32">
        <f>+IF('T4a Investment baseline Input'!D67&gt;0,'T4a Investment baseline Input'!D67,0)</f>
        <v>0</v>
      </c>
      <c r="E12" s="70">
        <f t="shared" si="0"/>
        <v>0</v>
      </c>
      <c r="F12" s="32">
        <f>+IF('T4a Investment baseline Input'!E67&gt;0,'T4a Investment baseline Input'!E67,0)</f>
        <v>0</v>
      </c>
      <c r="G12" s="32">
        <f>+IF('T4a Investment baseline Input'!F67&gt;0,'T4a Investment baseline Input'!F67,0)</f>
        <v>0</v>
      </c>
      <c r="H12" s="32">
        <f>+IF('T4a Investment baseline Input'!G67&gt;0,'T4a Investment baseline Input'!G67,0)</f>
        <v>0</v>
      </c>
      <c r="I12" s="32">
        <f>+IF('T4a Investment baseline Input'!H67&gt;0,'T4a Investment baseline Input'!H67,0)</f>
        <v>0</v>
      </c>
      <c r="J12" s="32">
        <f>+IF('T4a Investment baseline Input'!I67&gt;0,'T4a Investment baseline Input'!I67,0)</f>
        <v>0</v>
      </c>
      <c r="K12" s="32">
        <f>+IF('T4a Investment baseline Input'!J67&gt;0,'T4a Investment baseline Input'!J67,0)</f>
        <v>0</v>
      </c>
      <c r="L12" s="32">
        <f>+IF('T4a Investment baseline Input'!K67&gt;0,'T4a Investment baseline Input'!K67,0)</f>
        <v>0</v>
      </c>
      <c r="M12" s="59">
        <f t="shared" si="1"/>
        <v>0</v>
      </c>
      <c r="N12" s="24"/>
    </row>
    <row r="13" spans="1:14" ht="22.15" customHeight="1">
      <c r="A13" s="60" t="s">
        <v>64</v>
      </c>
      <c r="B13" s="61">
        <f>+IF('T4a Investment baseline Input'!B76&gt;0,'T4a Investment baseline Input'!B76,0)</f>
        <v>0</v>
      </c>
      <c r="C13" s="61">
        <f>+IF('T4a Investment baseline Input'!C76&gt;0,'T4a Investment baseline Input'!C76,0)</f>
        <v>0</v>
      </c>
      <c r="D13" s="61">
        <f>+IF('T4a Investment baseline Input'!D76&gt;0,'T4a Investment baseline Input'!D76,0)</f>
        <v>0</v>
      </c>
      <c r="E13" s="71">
        <f t="shared" si="0"/>
        <v>0</v>
      </c>
      <c r="F13" s="61">
        <f>+IF('T4a Investment baseline Input'!E76&gt;0,'T4a Investment baseline Input'!E76,0)</f>
        <v>0</v>
      </c>
      <c r="G13" s="61">
        <f>+IF('T4a Investment baseline Input'!F76&gt;0,'T4a Investment baseline Input'!F76,0)</f>
        <v>0</v>
      </c>
      <c r="H13" s="61">
        <f>+IF('T4a Investment baseline Input'!G76&gt;0,'T4a Investment baseline Input'!G76,0)</f>
        <v>0</v>
      </c>
      <c r="I13" s="61">
        <f>+IF('T4a Investment baseline Input'!H76&gt;0,'T4a Investment baseline Input'!H76,0)</f>
        <v>0</v>
      </c>
      <c r="J13" s="61">
        <f>+IF('T4a Investment baseline Input'!I76&gt;0,'T4a Investment baseline Input'!I76,0)</f>
        <v>0</v>
      </c>
      <c r="K13" s="61">
        <f>+IF('T4a Investment baseline Input'!J76&gt;0,'T4a Investment baseline Input'!J76,0)</f>
        <v>0</v>
      </c>
      <c r="L13" s="61">
        <f>+IF('T4a Investment baseline Input'!K76&gt;0,'T4a Investment baseline Input'!K76,0)</f>
        <v>0</v>
      </c>
      <c r="M13" s="59">
        <f t="shared" si="1"/>
        <v>0</v>
      </c>
      <c r="N13" s="24"/>
    </row>
    <row r="14" spans="1:14" ht="22.15" customHeight="1">
      <c r="A14" s="58" t="s">
        <v>65</v>
      </c>
      <c r="B14" s="63">
        <f>SUM(B4:B13)</f>
        <v>0</v>
      </c>
      <c r="C14" s="63">
        <f t="shared" ref="C14:D14" si="2">SUM(C4:C13)</f>
        <v>0</v>
      </c>
      <c r="D14" s="63">
        <f t="shared" si="2"/>
        <v>0</v>
      </c>
      <c r="E14" s="70">
        <f t="shared" si="0"/>
        <v>0</v>
      </c>
      <c r="F14" s="63">
        <f>SUM(F4:F13)</f>
        <v>0</v>
      </c>
      <c r="G14" s="63">
        <f t="shared" ref="G14:L14" si="3">SUM(G4:G13)</f>
        <v>0</v>
      </c>
      <c r="H14" s="63">
        <f t="shared" si="3"/>
        <v>0</v>
      </c>
      <c r="I14" s="63">
        <f t="shared" si="3"/>
        <v>0</v>
      </c>
      <c r="J14" s="63">
        <f t="shared" si="3"/>
        <v>0</v>
      </c>
      <c r="K14" s="63">
        <f t="shared" si="3"/>
        <v>0</v>
      </c>
      <c r="L14" s="61">
        <f t="shared" si="3"/>
        <v>0</v>
      </c>
      <c r="M14" s="64">
        <f t="shared" ref="M14:M17" si="4">+AVERAGE(G14:L14)</f>
        <v>0</v>
      </c>
      <c r="N14" s="24"/>
    </row>
    <row r="15" spans="1:14" ht="22.15" customHeight="1">
      <c r="A15" s="49" t="s">
        <v>66</v>
      </c>
      <c r="B15" s="37"/>
      <c r="C15" s="37"/>
      <c r="D15" s="37"/>
      <c r="E15" s="65"/>
      <c r="F15" s="33">
        <f>+IF('T4a Investment baseline Input'!E5&gt;0,'T4a Investment baseline Input'!E5,0)</f>
        <v>0</v>
      </c>
      <c r="G15" s="33">
        <f>+IF('T4a Investment baseline Input'!F5&gt;0,'T4a Investment baseline Input'!F5,0)</f>
        <v>0</v>
      </c>
      <c r="H15" s="33">
        <f>+IF('T4a Investment baseline Input'!G5&gt;0,'T4a Investment baseline Input'!G5,0)</f>
        <v>0</v>
      </c>
      <c r="I15" s="33">
        <f>+IF('T4a Investment baseline Input'!H5&gt;0,'T4a Investment baseline Input'!H5,0)</f>
        <v>0</v>
      </c>
      <c r="J15" s="33">
        <f>+IF('T4a Investment baseline Input'!I5&gt;0,'T4a Investment baseline Input'!I5,0)</f>
        <v>0</v>
      </c>
      <c r="K15" s="33">
        <f>+IF('T4a Investment baseline Input'!J5&gt;0,'T4a Investment baseline Input'!J5,0)</f>
        <v>0</v>
      </c>
      <c r="L15" s="33">
        <f>+IF('T4a Investment baseline Input'!K5&gt;0,'T4a Investment baseline Input'!K5,0)</f>
        <v>0</v>
      </c>
      <c r="M15" s="64">
        <f t="shared" si="4"/>
        <v>0</v>
      </c>
      <c r="N15" s="24"/>
    </row>
    <row r="16" spans="1:14" ht="22.15" customHeight="1">
      <c r="A16" s="69" t="s">
        <v>67</v>
      </c>
      <c r="B16" s="66">
        <f t="shared" ref="B16:D16" si="5">B14-B15</f>
        <v>0</v>
      </c>
      <c r="C16" s="66">
        <f t="shared" si="5"/>
        <v>0</v>
      </c>
      <c r="D16" s="66">
        <f t="shared" si="5"/>
        <v>0</v>
      </c>
      <c r="E16" s="67">
        <f>E14-E15</f>
        <v>0</v>
      </c>
      <c r="F16" s="66">
        <f>F14-F15</f>
        <v>0</v>
      </c>
      <c r="G16" s="66">
        <f>G14-G15</f>
        <v>0</v>
      </c>
      <c r="H16" s="66">
        <f t="shared" ref="H16:K16" si="6">H14-H15</f>
        <v>0</v>
      </c>
      <c r="I16" s="66">
        <f t="shared" si="6"/>
        <v>0</v>
      </c>
      <c r="J16" s="66">
        <f t="shared" si="6"/>
        <v>0</v>
      </c>
      <c r="K16" s="66">
        <f t="shared" si="6"/>
        <v>0</v>
      </c>
      <c r="L16" s="66">
        <f>L14-L15</f>
        <v>0</v>
      </c>
      <c r="M16" s="64">
        <f>M14-M15</f>
        <v>0</v>
      </c>
      <c r="N16" s="24"/>
    </row>
    <row r="17" spans="1:14" ht="22.15" customHeight="1">
      <c r="A17" s="49" t="s">
        <v>68</v>
      </c>
      <c r="B17" s="33">
        <f>'T4a Investment baseline Input'!B4</f>
        <v>0</v>
      </c>
      <c r="C17" s="33">
        <f>'T4a Investment baseline Input'!C4</f>
        <v>0</v>
      </c>
      <c r="D17" s="33">
        <f>'T4a Investment baseline Input'!D4</f>
        <v>0</v>
      </c>
      <c r="E17" s="70">
        <f t="shared" ref="E17" si="7">AVERAGE(B17:D17)</f>
        <v>0</v>
      </c>
      <c r="F17" s="33">
        <f>'T4a Investment baseline Input'!E4</f>
        <v>0</v>
      </c>
      <c r="G17" s="33">
        <f>'T4a Investment baseline Input'!F4</f>
        <v>0</v>
      </c>
      <c r="H17" s="33">
        <f>'T4a Investment baseline Input'!G4</f>
        <v>0</v>
      </c>
      <c r="I17" s="33">
        <f>'T4a Investment baseline Input'!H4</f>
        <v>0</v>
      </c>
      <c r="J17" s="33">
        <f>'T4a Investment baseline Input'!I4</f>
        <v>0</v>
      </c>
      <c r="K17" s="33">
        <f>'T4a Investment baseline Input'!J4</f>
        <v>0</v>
      </c>
      <c r="L17" s="33">
        <f>'T4a Investment baseline Input'!K4</f>
        <v>0</v>
      </c>
      <c r="M17" s="62">
        <f t="shared" si="4"/>
        <v>0</v>
      </c>
      <c r="N17" s="24"/>
    </row>
    <row r="18" spans="1:14" ht="22.15" customHeight="1">
      <c r="A18" s="68" t="s">
        <v>69</v>
      </c>
      <c r="B18" s="64" t="str">
        <f>IF(B17&gt;0,B16/B17,"-")</f>
        <v>-</v>
      </c>
      <c r="C18" s="64" t="str">
        <f t="shared" ref="C18:L18" si="8">IF(C17&gt;0,C16/C17,"-")</f>
        <v>-</v>
      </c>
      <c r="D18" s="64" t="str">
        <f t="shared" si="8"/>
        <v>-</v>
      </c>
      <c r="E18" s="67" t="str">
        <f t="shared" si="8"/>
        <v>-</v>
      </c>
      <c r="F18" s="64" t="str">
        <f t="shared" si="8"/>
        <v>-</v>
      </c>
      <c r="G18" s="64" t="str">
        <f t="shared" si="8"/>
        <v>-</v>
      </c>
      <c r="H18" s="64" t="str">
        <f t="shared" si="8"/>
        <v>-</v>
      </c>
      <c r="I18" s="64" t="str">
        <f t="shared" si="8"/>
        <v>-</v>
      </c>
      <c r="J18" s="64" t="str">
        <f t="shared" si="8"/>
        <v>-</v>
      </c>
      <c r="K18" s="64" t="str">
        <f t="shared" si="8"/>
        <v>-</v>
      </c>
      <c r="L18" s="64" t="str">
        <f t="shared" si="8"/>
        <v>-</v>
      </c>
      <c r="M18" s="62" t="str">
        <f>IF(SUM(G18:L18)&gt;0,+AVERAGE(G18:L18),"-")</f>
        <v>-</v>
      </c>
      <c r="N18" s="24"/>
    </row>
  </sheetData>
  <customSheetViews>
    <customSheetView guid="{317D3D83-AACA-40F7-8006-3175597A202A}" showGridLines="0">
      <selection activeCell="A9" sqref="A9"/>
      <pageMargins left="0.7" right="0.7" top="0.75" bottom="0.75" header="0.3" footer="0.3"/>
      <pageSetup paperSize="9" orientation="portrait" verticalDpi="0" r:id="rId1"/>
    </customSheetView>
    <customSheetView guid="{BA2EDF17-FDDF-46B2-A4BE-72FB311EBCAF}" showGridLines="0">
      <selection activeCell="G13" sqref="G13"/>
      <pageMargins left="0.7" right="0.7" top="0.75" bottom="0.75" header="0.3" footer="0.3"/>
      <pageSetup paperSize="9" orientation="portrait" verticalDpi="0" r:id="rId2"/>
    </customSheetView>
    <customSheetView guid="{587CB59E-8194-466A-825B-36D9E2C9E12C}" showGridLines="0">
      <selection activeCell="G13" sqref="G13"/>
      <pageMargins left="0.7" right="0.7" top="0.75" bottom="0.75" header="0.3" footer="0.3"/>
      <pageSetup paperSize="9" orientation="portrait" verticalDpi="0" r:id="rId3"/>
    </customSheetView>
    <customSheetView guid="{DF4DF86E-F87E-4853-B44F-4F4D647D71FF}" showGridLines="0">
      <selection activeCell="G13" sqref="G13"/>
      <pageMargins left="0.7" right="0.7" top="0.75" bottom="0.75" header="0.3" footer="0.3"/>
      <pageSetup paperSize="9" orientation="portrait" verticalDpi="0" r:id="rId4"/>
    </customSheetView>
  </customSheetViews>
  <mergeCells count="2">
    <mergeCell ref="A2:M2"/>
    <mergeCell ref="A1:M1"/>
  </mergeCells>
  <pageMargins left="0.7" right="0.7" top="0.75" bottom="0.75" header="0.3" footer="0.3"/>
  <pageSetup paperSize="9" orientation="portrait" verticalDpi="0"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2:W128"/>
  <sheetViews>
    <sheetView showGridLines="0" topLeftCell="A100" zoomScale="90" zoomScaleNormal="90" workbookViewId="0"/>
  </sheetViews>
  <sheetFormatPr defaultColWidth="10.28515625" defaultRowHeight="12.75"/>
  <cols>
    <col min="1" max="1" width="4.140625" style="147" customWidth="1"/>
    <col min="2" max="2" width="68.85546875" style="156" customWidth="1"/>
    <col min="3" max="3" width="13.7109375" style="156" customWidth="1"/>
    <col min="4" max="4" width="15.140625" style="156" customWidth="1"/>
    <col min="5" max="8" width="12.28515625" style="147" customWidth="1"/>
    <col min="9" max="9" width="13.7109375" style="147" customWidth="1"/>
    <col min="10" max="10" width="14.5703125" style="147" bestFit="1" customWidth="1"/>
    <col min="11" max="12" width="12.28515625" style="147" customWidth="1"/>
    <col min="13" max="13" width="17" style="149" customWidth="1"/>
    <col min="14" max="14" width="10.28515625" style="147"/>
    <col min="15" max="15" width="42.7109375" style="147" bestFit="1" customWidth="1"/>
    <col min="16" max="16" width="73.5703125" style="147" bestFit="1" customWidth="1"/>
    <col min="17" max="17" width="18.85546875" style="147" bestFit="1" customWidth="1"/>
    <col min="18" max="18" width="10.28515625" style="147"/>
    <col min="19" max="19" width="11.140625" style="147" bestFit="1" customWidth="1"/>
    <col min="20" max="16384" width="10.28515625" style="147"/>
  </cols>
  <sheetData>
    <row r="2" spans="1:13" ht="15">
      <c r="B2" s="148" t="s">
        <v>719</v>
      </c>
      <c r="C2" s="115"/>
      <c r="D2" s="115"/>
    </row>
    <row r="3" spans="1:13" ht="15">
      <c r="B3" s="115" t="s">
        <v>720</v>
      </c>
      <c r="C3" s="150">
        <f>'Reforma 1 Kurikulum'!L6</f>
        <v>40392842.32</v>
      </c>
      <c r="D3" s="115"/>
    </row>
    <row r="4" spans="1:13" ht="15">
      <c r="B4" s="115" t="s">
        <v>721</v>
      </c>
      <c r="C4" s="150">
        <f>'Reforma 1 Kurikulum'!E91</f>
        <v>40857278.048780486</v>
      </c>
      <c r="D4" s="115"/>
    </row>
    <row r="5" spans="1:13" ht="15">
      <c r="B5" s="115" t="s">
        <v>722</v>
      </c>
      <c r="C5" s="151">
        <f>C119</f>
        <v>12720746.5</v>
      </c>
      <c r="D5" s="115"/>
    </row>
    <row r="6" spans="1:13" ht="15">
      <c r="B6" s="115"/>
      <c r="C6" s="152">
        <f>SUM(C3:C5)</f>
        <v>93970866.868780494</v>
      </c>
      <c r="D6" s="115"/>
      <c r="K6" s="153" t="s">
        <v>720</v>
      </c>
      <c r="L6" s="154">
        <f>$L$18+$L$45+$L$61+$L$74</f>
        <v>40392842.32</v>
      </c>
      <c r="M6" s="155" t="s">
        <v>723</v>
      </c>
    </row>
    <row r="7" spans="1:13" ht="13.5" thickBot="1"/>
    <row r="8" spans="1:13">
      <c r="B8" s="157" t="s">
        <v>724</v>
      </c>
      <c r="C8" s="158"/>
      <c r="D8" s="158"/>
      <c r="E8" s="159"/>
      <c r="F8" s="159"/>
      <c r="G8" s="159"/>
      <c r="H8" s="159"/>
      <c r="I8" s="159"/>
      <c r="J8" s="159"/>
      <c r="K8" s="159"/>
      <c r="L8" s="160"/>
    </row>
    <row r="9" spans="1:13">
      <c r="B9" s="161"/>
      <c r="C9" s="162" t="s">
        <v>725</v>
      </c>
      <c r="D9" s="162" t="s">
        <v>726</v>
      </c>
      <c r="E9" s="163" t="s">
        <v>727</v>
      </c>
      <c r="F9" s="163" t="s">
        <v>728</v>
      </c>
      <c r="G9" s="163" t="s">
        <v>729</v>
      </c>
      <c r="H9" s="163" t="s">
        <v>730</v>
      </c>
      <c r="I9" s="163" t="s">
        <v>731</v>
      </c>
      <c r="J9" s="163" t="s">
        <v>732</v>
      </c>
      <c r="K9" s="163" t="s">
        <v>733</v>
      </c>
      <c r="L9" s="164" t="s">
        <v>729</v>
      </c>
    </row>
    <row r="10" spans="1:13">
      <c r="A10" s="147">
        <v>1</v>
      </c>
      <c r="B10" s="165" t="s">
        <v>734</v>
      </c>
      <c r="C10" s="166"/>
      <c r="D10" s="166"/>
      <c r="E10" s="167">
        <v>2200</v>
      </c>
      <c r="F10" s="167">
        <f>E10*35.2/100</f>
        <v>774.4</v>
      </c>
      <c r="G10" s="167">
        <f>F10+E10</f>
        <v>2974.4</v>
      </c>
      <c r="H10" s="168">
        <v>25</v>
      </c>
      <c r="I10" s="168" t="s">
        <v>735</v>
      </c>
      <c r="J10" s="168">
        <v>12</v>
      </c>
      <c r="K10" s="168">
        <v>4</v>
      </c>
      <c r="L10" s="169">
        <f>G10*H10*K10*J10</f>
        <v>3569280</v>
      </c>
    </row>
    <row r="11" spans="1:13">
      <c r="A11" s="147">
        <v>2</v>
      </c>
      <c r="B11" s="165" t="s">
        <v>736</v>
      </c>
      <c r="C11" s="170">
        <v>18</v>
      </c>
      <c r="D11" s="166">
        <v>350</v>
      </c>
      <c r="E11" s="167">
        <f>C11*D11</f>
        <v>6300</v>
      </c>
      <c r="F11" s="167">
        <f t="shared" ref="F11:F44" si="0">E11*35.2/100</f>
        <v>2217.6000000000004</v>
      </c>
      <c r="G11" s="167">
        <f t="shared" ref="G11:G44" si="1">F11+E11</f>
        <v>8517.6</v>
      </c>
      <c r="H11" s="168">
        <v>15</v>
      </c>
      <c r="I11" s="168" t="s">
        <v>735</v>
      </c>
      <c r="J11" s="168"/>
      <c r="K11" s="168">
        <v>4</v>
      </c>
      <c r="L11" s="169">
        <f>G11*H11*K11</f>
        <v>511056</v>
      </c>
    </row>
    <row r="12" spans="1:13" ht="25.5">
      <c r="A12" s="147">
        <v>3</v>
      </c>
      <c r="B12" s="165" t="s">
        <v>737</v>
      </c>
      <c r="C12" s="170">
        <v>15</v>
      </c>
      <c r="D12" s="166">
        <v>350</v>
      </c>
      <c r="E12" s="167">
        <f>C12*D12</f>
        <v>5250</v>
      </c>
      <c r="F12" s="167">
        <f t="shared" si="0"/>
        <v>1848.0000000000002</v>
      </c>
      <c r="G12" s="167">
        <f t="shared" si="1"/>
        <v>7098</v>
      </c>
      <c r="H12" s="168">
        <v>120</v>
      </c>
      <c r="I12" s="168" t="s">
        <v>735</v>
      </c>
      <c r="J12" s="168"/>
      <c r="K12" s="168">
        <v>3</v>
      </c>
      <c r="L12" s="169">
        <f>G12*H12*K12</f>
        <v>2555280</v>
      </c>
    </row>
    <row r="13" spans="1:13" ht="25.5">
      <c r="A13" s="147">
        <v>4</v>
      </c>
      <c r="B13" s="165" t="s">
        <v>738</v>
      </c>
      <c r="C13" s="170">
        <v>15</v>
      </c>
      <c r="D13" s="166">
        <v>350</v>
      </c>
      <c r="E13" s="167">
        <f>C13*D13</f>
        <v>5250</v>
      </c>
      <c r="F13" s="167">
        <f t="shared" si="0"/>
        <v>1848.0000000000002</v>
      </c>
      <c r="G13" s="167">
        <f t="shared" si="1"/>
        <v>7098</v>
      </c>
      <c r="H13" s="168">
        <v>50</v>
      </c>
      <c r="I13" s="168" t="s">
        <v>735</v>
      </c>
      <c r="J13" s="168"/>
      <c r="K13" s="168">
        <v>3</v>
      </c>
      <c r="L13" s="169">
        <f t="shared" ref="L13:L16" si="2">G13*H13*K13</f>
        <v>1064700</v>
      </c>
    </row>
    <row r="14" spans="1:13">
      <c r="A14" s="147">
        <v>5</v>
      </c>
      <c r="B14" s="165" t="s">
        <v>739</v>
      </c>
      <c r="C14" s="170">
        <v>80</v>
      </c>
      <c r="D14" s="166"/>
      <c r="E14" s="167">
        <v>80</v>
      </c>
      <c r="F14" s="167"/>
      <c r="G14" s="167">
        <f t="shared" si="1"/>
        <v>80</v>
      </c>
      <c r="H14" s="168">
        <v>500</v>
      </c>
      <c r="I14" s="168" t="s">
        <v>740</v>
      </c>
      <c r="J14" s="168"/>
      <c r="K14" s="168">
        <v>4</v>
      </c>
      <c r="L14" s="169">
        <f>G14*H14*K14</f>
        <v>160000</v>
      </c>
    </row>
    <row r="15" spans="1:13" s="179" customFormat="1">
      <c r="A15" s="171">
        <v>6</v>
      </c>
      <c r="B15" s="172" t="s">
        <v>741</v>
      </c>
      <c r="C15" s="173"/>
      <c r="D15" s="174"/>
      <c r="E15" s="175">
        <v>93.5</v>
      </c>
      <c r="F15" s="175"/>
      <c r="G15" s="176">
        <v>93.5</v>
      </c>
      <c r="H15" s="176">
        <v>12500</v>
      </c>
      <c r="I15" s="175" t="s">
        <v>742</v>
      </c>
      <c r="J15" s="175"/>
      <c r="K15" s="175">
        <v>1</v>
      </c>
      <c r="L15" s="177">
        <f>G15*H15*K15</f>
        <v>1168750</v>
      </c>
      <c r="M15" s="178"/>
    </row>
    <row r="16" spans="1:13" s="179" customFormat="1">
      <c r="A16" s="171">
        <v>7</v>
      </c>
      <c r="B16" s="180" t="s">
        <v>743</v>
      </c>
      <c r="C16" s="173"/>
      <c r="D16" s="174"/>
      <c r="E16" s="175"/>
      <c r="F16" s="175"/>
      <c r="G16" s="176">
        <f>C29</f>
        <v>750</v>
      </c>
      <c r="H16" s="175">
        <v>40</v>
      </c>
      <c r="I16" s="175" t="s">
        <v>744</v>
      </c>
      <c r="J16" s="175"/>
      <c r="K16" s="175">
        <v>1</v>
      </c>
      <c r="L16" s="181">
        <f t="shared" si="2"/>
        <v>30000</v>
      </c>
      <c r="M16" s="178"/>
    </row>
    <row r="17" spans="1:12" ht="25.5">
      <c r="A17" s="147">
        <v>8</v>
      </c>
      <c r="B17" s="165" t="s">
        <v>745</v>
      </c>
      <c r="C17" s="182"/>
      <c r="D17" s="183"/>
      <c r="E17" s="168"/>
      <c r="F17" s="168"/>
      <c r="G17" s="167">
        <v>1500</v>
      </c>
      <c r="H17" s="168">
        <v>25</v>
      </c>
      <c r="I17" s="184" t="s">
        <v>746</v>
      </c>
      <c r="J17" s="168"/>
      <c r="K17" s="168">
        <v>4</v>
      </c>
      <c r="L17" s="169">
        <f>G17*H17*K17</f>
        <v>150000</v>
      </c>
    </row>
    <row r="18" spans="1:12" ht="13.5" thickBot="1">
      <c r="B18" s="185" t="s">
        <v>747</v>
      </c>
      <c r="C18" s="186"/>
      <c r="D18" s="186"/>
      <c r="E18" s="187"/>
      <c r="F18" s="187"/>
      <c r="G18" s="187"/>
      <c r="H18" s="187"/>
      <c r="I18" s="187"/>
      <c r="J18" s="187"/>
      <c r="K18" s="187"/>
      <c r="L18" s="188">
        <f>SUM(L10:L17)</f>
        <v>9209066</v>
      </c>
    </row>
    <row r="20" spans="1:12">
      <c r="A20" s="189" t="s">
        <v>706</v>
      </c>
      <c r="F20" s="189" t="s">
        <v>748</v>
      </c>
    </row>
    <row r="21" spans="1:12" ht="38.25">
      <c r="A21" s="190">
        <v>1</v>
      </c>
      <c r="B21" s="156" t="s">
        <v>749</v>
      </c>
      <c r="F21" s="191" t="s">
        <v>750</v>
      </c>
      <c r="K21" s="192"/>
    </row>
    <row r="22" spans="1:12" ht="25.5">
      <c r="A22" s="193" t="s">
        <v>751</v>
      </c>
      <c r="B22" s="156" t="s">
        <v>752</v>
      </c>
      <c r="F22" s="191" t="s">
        <v>750</v>
      </c>
    </row>
    <row r="23" spans="1:12" ht="15">
      <c r="A23" s="194">
        <v>5</v>
      </c>
      <c r="B23" s="195" t="s">
        <v>753</v>
      </c>
      <c r="F23" s="196" t="s">
        <v>754</v>
      </c>
    </row>
    <row r="24" spans="1:12" ht="76.5">
      <c r="A24" s="197">
        <v>6</v>
      </c>
      <c r="B24" s="198" t="s">
        <v>755</v>
      </c>
      <c r="F24" s="199" t="s">
        <v>756</v>
      </c>
    </row>
    <row r="25" spans="1:12" ht="25.5">
      <c r="A25" s="197">
        <v>7</v>
      </c>
      <c r="B25" s="156" t="s">
        <v>757</v>
      </c>
      <c r="F25" s="190" t="s">
        <v>758</v>
      </c>
    </row>
    <row r="26" spans="1:12">
      <c r="A26" s="194"/>
      <c r="B26" s="147" t="s">
        <v>759</v>
      </c>
      <c r="C26" s="200">
        <v>200</v>
      </c>
      <c r="D26" s="147"/>
    </row>
    <row r="27" spans="1:12">
      <c r="A27" s="194"/>
      <c r="B27" s="147" t="s">
        <v>760</v>
      </c>
      <c r="C27" s="200">
        <v>453</v>
      </c>
      <c r="D27" s="147"/>
    </row>
    <row r="28" spans="1:12">
      <c r="A28" s="194"/>
      <c r="B28" s="147" t="s">
        <v>761</v>
      </c>
      <c r="C28" s="200">
        <v>97</v>
      </c>
      <c r="D28" s="147"/>
      <c r="F28" s="201"/>
    </row>
    <row r="29" spans="1:12">
      <c r="A29" s="194"/>
      <c r="B29" s="147"/>
      <c r="C29" s="147">
        <f>SUM(C26:C28)</f>
        <v>750</v>
      </c>
      <c r="D29" s="147">
        <v>40</v>
      </c>
      <c r="E29" s="147">
        <f>C29*D29</f>
        <v>30000</v>
      </c>
      <c r="F29" s="201"/>
    </row>
    <row r="31" spans="1:12" ht="13.5" thickBot="1"/>
    <row r="32" spans="1:12">
      <c r="B32" s="202" t="s">
        <v>762</v>
      </c>
      <c r="C32" s="203"/>
      <c r="D32" s="203"/>
      <c r="E32" s="204"/>
      <c r="F32" s="204"/>
      <c r="G32" s="204"/>
      <c r="H32" s="204"/>
      <c r="I32" s="204"/>
      <c r="J32" s="204"/>
      <c r="K32" s="204"/>
      <c r="L32" s="205"/>
    </row>
    <row r="33" spans="1:14">
      <c r="B33" s="165"/>
      <c r="C33" s="206" t="s">
        <v>725</v>
      </c>
      <c r="D33" s="206" t="s">
        <v>726</v>
      </c>
      <c r="E33" s="207" t="s">
        <v>727</v>
      </c>
      <c r="F33" s="207" t="s">
        <v>728</v>
      </c>
      <c r="G33" s="207" t="s">
        <v>729</v>
      </c>
      <c r="H33" s="207" t="s">
        <v>730</v>
      </c>
      <c r="I33" s="207"/>
      <c r="J33" s="207" t="s">
        <v>732</v>
      </c>
      <c r="K33" s="207" t="s">
        <v>733</v>
      </c>
      <c r="L33" s="208" t="s">
        <v>729</v>
      </c>
    </row>
    <row r="34" spans="1:14" ht="25.5">
      <c r="A34" s="147">
        <v>1</v>
      </c>
      <c r="B34" s="180" t="s">
        <v>763</v>
      </c>
      <c r="C34" s="174"/>
      <c r="D34" s="174"/>
      <c r="E34" s="209">
        <v>2000</v>
      </c>
      <c r="F34" s="175">
        <f t="shared" si="0"/>
        <v>704</v>
      </c>
      <c r="G34" s="175">
        <f t="shared" si="1"/>
        <v>2704</v>
      </c>
      <c r="H34" s="209">
        <v>45</v>
      </c>
      <c r="I34" s="175" t="s">
        <v>735</v>
      </c>
      <c r="J34" s="209">
        <v>12</v>
      </c>
      <c r="K34" s="209">
        <v>4</v>
      </c>
      <c r="L34" s="181">
        <f>G34*H34*K34*J34</f>
        <v>5840640</v>
      </c>
    </row>
    <row r="35" spans="1:14" ht="38.25">
      <c r="A35" s="147">
        <v>2</v>
      </c>
      <c r="B35" s="210" t="s">
        <v>764</v>
      </c>
      <c r="C35" s="183"/>
      <c r="D35" s="183"/>
      <c r="E35" s="168">
        <v>7500</v>
      </c>
      <c r="F35" s="168"/>
      <c r="G35" s="167">
        <v>7500</v>
      </c>
      <c r="H35" s="168">
        <v>9</v>
      </c>
      <c r="I35" s="168" t="s">
        <v>765</v>
      </c>
      <c r="J35" s="168"/>
      <c r="K35" s="168">
        <v>4</v>
      </c>
      <c r="L35" s="211">
        <f>G35*H35*K35</f>
        <v>270000</v>
      </c>
    </row>
    <row r="36" spans="1:14" ht="25.5">
      <c r="A36" s="147">
        <v>3</v>
      </c>
      <c r="B36" s="165" t="s">
        <v>766</v>
      </c>
      <c r="C36" s="182">
        <v>18</v>
      </c>
      <c r="D36" s="183">
        <v>300</v>
      </c>
      <c r="E36" s="168">
        <f>C36*D36</f>
        <v>5400</v>
      </c>
      <c r="F36" s="168">
        <f>E36*35.2/100</f>
        <v>1900.8000000000002</v>
      </c>
      <c r="G36" s="168">
        <f t="shared" si="1"/>
        <v>7300.8</v>
      </c>
      <c r="H36" s="168">
        <v>35</v>
      </c>
      <c r="I36" s="168" t="s">
        <v>735</v>
      </c>
      <c r="J36" s="168"/>
      <c r="K36" s="168">
        <v>3</v>
      </c>
      <c r="L36" s="169">
        <f t="shared" ref="L36" si="3">G36*H36*K36</f>
        <v>766584</v>
      </c>
    </row>
    <row r="37" spans="1:14">
      <c r="A37" s="147">
        <v>4</v>
      </c>
      <c r="B37" s="165" t="s">
        <v>767</v>
      </c>
      <c r="C37" s="182">
        <v>20</v>
      </c>
      <c r="D37" s="183"/>
      <c r="E37" s="182">
        <v>20</v>
      </c>
      <c r="F37" s="168"/>
      <c r="G37" s="168">
        <v>20</v>
      </c>
      <c r="H37" s="168">
        <v>40000</v>
      </c>
      <c r="I37" s="168" t="s">
        <v>735</v>
      </c>
      <c r="J37" s="168"/>
      <c r="K37" s="168">
        <v>1</v>
      </c>
      <c r="L37" s="169">
        <f>G37*H37</f>
        <v>800000</v>
      </c>
    </row>
    <row r="38" spans="1:14">
      <c r="A38" s="147">
        <v>5</v>
      </c>
      <c r="B38" s="165" t="s">
        <v>768</v>
      </c>
      <c r="C38" s="182">
        <v>80</v>
      </c>
      <c r="D38" s="183">
        <v>20</v>
      </c>
      <c r="E38" s="168">
        <f>C38*D38</f>
        <v>1600</v>
      </c>
      <c r="F38" s="168"/>
      <c r="G38" s="168">
        <v>1600</v>
      </c>
      <c r="H38" s="168">
        <v>30</v>
      </c>
      <c r="I38" s="168" t="s">
        <v>735</v>
      </c>
      <c r="J38" s="168"/>
      <c r="K38" s="168">
        <v>3</v>
      </c>
      <c r="L38" s="169">
        <f>G38*H38*K38</f>
        <v>144000</v>
      </c>
    </row>
    <row r="39" spans="1:14" ht="25.5">
      <c r="B39" s="172" t="s">
        <v>769</v>
      </c>
      <c r="C39" s="182"/>
      <c r="D39" s="212" t="s">
        <v>770</v>
      </c>
      <c r="E39" s="212" t="s">
        <v>636</v>
      </c>
      <c r="F39" s="213" t="s">
        <v>771</v>
      </c>
      <c r="G39" s="214" t="s">
        <v>542</v>
      </c>
      <c r="H39" s="168"/>
      <c r="I39" s="168"/>
      <c r="J39" s="168"/>
      <c r="K39" s="168"/>
      <c r="L39" s="169"/>
    </row>
    <row r="40" spans="1:14" s="179" customFormat="1">
      <c r="A40" s="171">
        <v>6</v>
      </c>
      <c r="B40" s="172" t="s">
        <v>772</v>
      </c>
      <c r="C40" s="215"/>
      <c r="D40" s="215">
        <v>10</v>
      </c>
      <c r="E40" s="176">
        <v>1200</v>
      </c>
      <c r="F40" s="175">
        <f>D40*E40*J40</f>
        <v>144000</v>
      </c>
      <c r="G40" s="175">
        <v>2021</v>
      </c>
      <c r="H40" s="175">
        <v>2</v>
      </c>
      <c r="I40" s="175" t="s">
        <v>773</v>
      </c>
      <c r="J40" s="175">
        <v>12</v>
      </c>
      <c r="K40" s="175">
        <v>1</v>
      </c>
      <c r="L40" s="181">
        <f>K40*H40*$F$43</f>
        <v>372000</v>
      </c>
      <c r="M40" s="216"/>
      <c r="N40" s="171"/>
    </row>
    <row r="41" spans="1:14" s="179" customFormat="1">
      <c r="A41" s="171">
        <v>7</v>
      </c>
      <c r="B41" s="172" t="s">
        <v>774</v>
      </c>
      <c r="C41" s="215"/>
      <c r="D41" s="215"/>
      <c r="E41" s="175"/>
      <c r="F41" s="175">
        <v>11000</v>
      </c>
      <c r="G41" s="175">
        <v>2022</v>
      </c>
      <c r="H41" s="175">
        <v>16</v>
      </c>
      <c r="I41" s="175" t="s">
        <v>775</v>
      </c>
      <c r="J41" s="175"/>
      <c r="K41" s="175">
        <v>1</v>
      </c>
      <c r="L41" s="181">
        <f>K41*H41*$F$43</f>
        <v>2976000</v>
      </c>
      <c r="M41" s="216"/>
    </row>
    <row r="42" spans="1:14" s="179" customFormat="1">
      <c r="A42" s="171">
        <v>8</v>
      </c>
      <c r="B42" s="172" t="s">
        <v>776</v>
      </c>
      <c r="C42" s="174"/>
      <c r="D42" s="174"/>
      <c r="E42" s="168"/>
      <c r="F42" s="217">
        <f>(F40+F41)*0.2</f>
        <v>31000</v>
      </c>
      <c r="G42" s="175">
        <v>2023</v>
      </c>
      <c r="H42" s="175">
        <v>32</v>
      </c>
      <c r="I42" s="175" t="s">
        <v>775</v>
      </c>
      <c r="J42" s="175"/>
      <c r="K42" s="175">
        <v>1</v>
      </c>
      <c r="L42" s="181">
        <f>K42*H42*$F$43</f>
        <v>5952000</v>
      </c>
      <c r="M42" s="216"/>
    </row>
    <row r="43" spans="1:14" s="179" customFormat="1">
      <c r="A43" s="171"/>
      <c r="B43" s="172"/>
      <c r="C43" s="174"/>
      <c r="D43" s="174"/>
      <c r="E43" s="175"/>
      <c r="F43" s="218">
        <f>SUM(F40:F42)</f>
        <v>186000</v>
      </c>
      <c r="G43" s="175">
        <v>2024</v>
      </c>
      <c r="H43" s="175">
        <v>40</v>
      </c>
      <c r="I43" s="175" t="s">
        <v>775</v>
      </c>
      <c r="J43" s="175"/>
      <c r="K43" s="175">
        <v>1</v>
      </c>
      <c r="L43" s="181">
        <f>K43*H43*$F$43</f>
        <v>7440000</v>
      </c>
      <c r="M43" s="216"/>
    </row>
    <row r="44" spans="1:14" ht="25.5">
      <c r="A44" s="147">
        <v>9</v>
      </c>
      <c r="B44" s="165" t="s">
        <v>777</v>
      </c>
      <c r="C44" s="183"/>
      <c r="D44" s="183"/>
      <c r="E44" s="168">
        <v>2200</v>
      </c>
      <c r="F44" s="168">
        <f t="shared" si="0"/>
        <v>774.4</v>
      </c>
      <c r="G44" s="168">
        <f t="shared" si="1"/>
        <v>2974.4</v>
      </c>
      <c r="H44" s="168">
        <v>2</v>
      </c>
      <c r="I44" s="168" t="s">
        <v>735</v>
      </c>
      <c r="J44" s="168">
        <v>12</v>
      </c>
      <c r="K44" s="168">
        <v>4</v>
      </c>
      <c r="L44" s="169">
        <f>G44*H44*K44*J44</f>
        <v>285542.40000000002</v>
      </c>
    </row>
    <row r="45" spans="1:14" ht="13.5" thickBot="1">
      <c r="B45" s="185" t="s">
        <v>747</v>
      </c>
      <c r="C45" s="186"/>
      <c r="D45" s="186"/>
      <c r="E45" s="187"/>
      <c r="F45" s="187"/>
      <c r="G45" s="187"/>
      <c r="H45" s="187"/>
      <c r="I45" s="187"/>
      <c r="J45" s="187"/>
      <c r="K45" s="187"/>
      <c r="L45" s="188">
        <f>SUM(L34:L44)</f>
        <v>24846766.399999999</v>
      </c>
    </row>
    <row r="47" spans="1:14">
      <c r="A47" s="189" t="s">
        <v>706</v>
      </c>
      <c r="D47" s="189" t="s">
        <v>748</v>
      </c>
    </row>
    <row r="48" spans="1:14" ht="38.25" customHeight="1">
      <c r="A48" s="190">
        <v>1</v>
      </c>
      <c r="B48" s="156" t="s">
        <v>778</v>
      </c>
      <c r="D48" s="191" t="s">
        <v>779</v>
      </c>
    </row>
    <row r="49" spans="1:18" ht="63.75">
      <c r="A49" s="190">
        <v>2</v>
      </c>
      <c r="B49" s="198" t="s">
        <v>780</v>
      </c>
      <c r="D49" s="199" t="s">
        <v>781</v>
      </c>
      <c r="O49" s="147" t="s">
        <v>782</v>
      </c>
    </row>
    <row r="50" spans="1:18" ht="30">
      <c r="A50" s="147">
        <v>3</v>
      </c>
      <c r="B50" s="156" t="s">
        <v>783</v>
      </c>
      <c r="D50" s="191" t="s">
        <v>779</v>
      </c>
      <c r="O50" s="219" t="s">
        <v>784</v>
      </c>
      <c r="P50" s="220" t="s">
        <v>785</v>
      </c>
      <c r="Q50" s="221" t="s">
        <v>786</v>
      </c>
    </row>
    <row r="51" spans="1:18" ht="17.25">
      <c r="A51" s="155">
        <v>4</v>
      </c>
      <c r="B51" s="222" t="s">
        <v>767</v>
      </c>
      <c r="D51" s="196" t="s">
        <v>754</v>
      </c>
      <c r="O51" s="681" t="s">
        <v>787</v>
      </c>
      <c r="P51" s="223" t="s">
        <v>788</v>
      </c>
      <c r="Q51" s="682">
        <v>432</v>
      </c>
    </row>
    <row r="52" spans="1:18" ht="17.25">
      <c r="A52" s="155">
        <v>5</v>
      </c>
      <c r="B52" s="222" t="s">
        <v>768</v>
      </c>
      <c r="D52" s="196" t="s">
        <v>754</v>
      </c>
      <c r="O52" s="681"/>
      <c r="P52" s="223" t="s">
        <v>789</v>
      </c>
      <c r="Q52" s="682"/>
    </row>
    <row r="53" spans="1:18" ht="38.25">
      <c r="A53" s="147">
        <v>6</v>
      </c>
      <c r="B53" s="156" t="s">
        <v>778</v>
      </c>
      <c r="D53" s="191" t="s">
        <v>779</v>
      </c>
      <c r="O53" s="224" t="s">
        <v>790</v>
      </c>
      <c r="P53" s="223" t="s">
        <v>791</v>
      </c>
      <c r="Q53" s="225">
        <v>84</v>
      </c>
    </row>
    <row r="54" spans="1:18" ht="102">
      <c r="A54" s="190">
        <v>7</v>
      </c>
      <c r="B54" s="198" t="s">
        <v>792</v>
      </c>
      <c r="D54" s="190" t="s">
        <v>793</v>
      </c>
      <c r="O54" s="224" t="s">
        <v>794</v>
      </c>
      <c r="P54" s="223" t="s">
        <v>795</v>
      </c>
      <c r="Q54" s="225">
        <v>100</v>
      </c>
    </row>
    <row r="55" spans="1:18" ht="38.25">
      <c r="A55" s="147">
        <v>8</v>
      </c>
      <c r="B55" s="226" t="s">
        <v>796</v>
      </c>
      <c r="D55" s="196" t="s">
        <v>797</v>
      </c>
      <c r="O55" s="224" t="s">
        <v>798</v>
      </c>
      <c r="P55" s="223" t="s">
        <v>799</v>
      </c>
      <c r="Q55" s="225">
        <v>140</v>
      </c>
    </row>
    <row r="56" spans="1:18" ht="25.5">
      <c r="A56" s="147">
        <v>9</v>
      </c>
      <c r="B56" s="156" t="s">
        <v>800</v>
      </c>
      <c r="C56" s="147"/>
      <c r="D56" s="191" t="s">
        <v>750</v>
      </c>
      <c r="O56" s="224"/>
      <c r="P56" s="223" t="s">
        <v>801</v>
      </c>
      <c r="Q56" s="227"/>
    </row>
    <row r="57" spans="1:18" ht="15">
      <c r="B57" s="147"/>
      <c r="F57" s="228"/>
      <c r="O57" s="224" t="s">
        <v>802</v>
      </c>
      <c r="P57" s="223" t="s">
        <v>803</v>
      </c>
      <c r="Q57" s="225">
        <v>100</v>
      </c>
    </row>
    <row r="58" spans="1:18" ht="15.75" thickBot="1">
      <c r="A58" s="155"/>
      <c r="B58" s="222"/>
      <c r="C58" s="222"/>
      <c r="D58" s="222"/>
      <c r="E58" s="229"/>
      <c r="F58" s="229"/>
      <c r="G58" s="229"/>
      <c r="H58" s="229"/>
      <c r="I58" s="229"/>
      <c r="J58" s="229"/>
      <c r="K58" s="229"/>
      <c r="L58" s="229"/>
      <c r="M58" s="229"/>
      <c r="O58" s="224" t="s">
        <v>804</v>
      </c>
      <c r="P58" s="223" t="s">
        <v>805</v>
      </c>
      <c r="Q58" s="227">
        <v>334</v>
      </c>
    </row>
    <row r="59" spans="1:18" ht="15">
      <c r="B59" s="157" t="s">
        <v>806</v>
      </c>
      <c r="C59" s="230"/>
      <c r="D59" s="230"/>
      <c r="E59" s="231"/>
      <c r="F59" s="231"/>
      <c r="G59" s="231"/>
      <c r="H59" s="231"/>
      <c r="I59" s="231"/>
      <c r="J59" s="231"/>
      <c r="K59" s="231"/>
      <c r="L59" s="232"/>
      <c r="O59" s="224"/>
      <c r="P59" s="223" t="s">
        <v>807</v>
      </c>
      <c r="Q59" s="227"/>
    </row>
    <row r="60" spans="1:18" ht="15">
      <c r="A60" s="147">
        <v>1</v>
      </c>
      <c r="B60" s="233" t="s">
        <v>808</v>
      </c>
      <c r="C60" s="222"/>
      <c r="D60" s="222"/>
      <c r="E60" s="229">
        <v>8000</v>
      </c>
      <c r="F60" s="229"/>
      <c r="G60" s="229">
        <f t="shared" ref="G60" si="4">F60+E60</f>
        <v>8000</v>
      </c>
      <c r="H60" s="229">
        <v>32</v>
      </c>
      <c r="I60" s="229" t="s">
        <v>809</v>
      </c>
      <c r="J60" s="229"/>
      <c r="K60" s="229">
        <v>1</v>
      </c>
      <c r="L60" s="234">
        <f t="shared" ref="L60" si="5">G60*H60*K60</f>
        <v>256000</v>
      </c>
      <c r="O60" s="224" t="s">
        <v>810</v>
      </c>
      <c r="P60" s="223" t="s">
        <v>811</v>
      </c>
      <c r="Q60" s="227">
        <v>742</v>
      </c>
    </row>
    <row r="61" spans="1:18" ht="15.75" thickBot="1">
      <c r="B61" s="235" t="s">
        <v>747</v>
      </c>
      <c r="C61" s="236"/>
      <c r="D61" s="236"/>
      <c r="E61" s="237"/>
      <c r="F61" s="237"/>
      <c r="G61" s="237"/>
      <c r="H61" s="237"/>
      <c r="I61" s="237"/>
      <c r="J61" s="237"/>
      <c r="K61" s="237"/>
      <c r="L61" s="238">
        <f>SUM(L60)</f>
        <v>256000</v>
      </c>
      <c r="O61" s="224" t="s">
        <v>812</v>
      </c>
      <c r="P61" s="223" t="s">
        <v>813</v>
      </c>
      <c r="Q61" s="227">
        <v>800</v>
      </c>
    </row>
    <row r="62" spans="1:18" s="155" customFormat="1" ht="15">
      <c r="B62" s="222"/>
      <c r="C62" s="222"/>
      <c r="D62" s="222"/>
      <c r="E62" s="229"/>
      <c r="F62" s="229"/>
      <c r="G62" s="229"/>
      <c r="H62" s="229"/>
      <c r="I62" s="229"/>
      <c r="J62" s="229"/>
      <c r="K62" s="229"/>
      <c r="L62" s="229"/>
      <c r="M62" s="229"/>
      <c r="O62" s="224" t="s">
        <v>814</v>
      </c>
      <c r="P62" s="223" t="s">
        <v>815</v>
      </c>
      <c r="Q62" s="227">
        <v>300</v>
      </c>
    </row>
    <row r="63" spans="1:18" s="155" customFormat="1" ht="15">
      <c r="A63" s="189" t="s">
        <v>706</v>
      </c>
      <c r="B63" s="222"/>
      <c r="C63" s="222"/>
      <c r="D63" s="222"/>
      <c r="E63" s="229"/>
      <c r="F63" s="189" t="s">
        <v>748</v>
      </c>
      <c r="G63" s="229"/>
      <c r="H63" s="229"/>
      <c r="I63" s="229"/>
      <c r="J63" s="229"/>
      <c r="K63" s="229"/>
      <c r="L63" s="229"/>
      <c r="M63" s="229"/>
      <c r="O63" s="224" t="s">
        <v>816</v>
      </c>
      <c r="P63" s="223" t="s">
        <v>817</v>
      </c>
      <c r="Q63" s="225">
        <v>500</v>
      </c>
      <c r="R63" s="239"/>
    </row>
    <row r="64" spans="1:18" s="155" customFormat="1" ht="51">
      <c r="A64" s="240">
        <v>1</v>
      </c>
      <c r="B64" s="241" t="s">
        <v>818</v>
      </c>
      <c r="C64" s="200" t="s">
        <v>819</v>
      </c>
      <c r="D64" s="222" t="s">
        <v>820</v>
      </c>
      <c r="E64" s="200" t="s">
        <v>821</v>
      </c>
      <c r="F64" s="196" t="s">
        <v>822</v>
      </c>
      <c r="G64" s="229"/>
      <c r="H64" s="229"/>
      <c r="I64" s="229"/>
      <c r="J64" s="229"/>
      <c r="K64" s="229"/>
      <c r="L64" s="229"/>
      <c r="M64" s="229"/>
      <c r="O64" s="242" t="s">
        <v>823</v>
      </c>
      <c r="P64" s="243"/>
      <c r="Q64" s="244" t="s">
        <v>824</v>
      </c>
    </row>
    <row r="65" spans="1:23" s="155" customFormat="1" ht="15.75" thickBot="1">
      <c r="D65" s="117"/>
      <c r="E65" s="229"/>
      <c r="F65" s="229"/>
      <c r="G65" s="229"/>
      <c r="H65" s="229"/>
      <c r="I65" s="229"/>
      <c r="J65" s="229"/>
      <c r="K65" s="229"/>
      <c r="L65" s="229"/>
      <c r="M65" s="229"/>
      <c r="P65" s="245" t="s">
        <v>825</v>
      </c>
      <c r="Q65" s="246">
        <f>(Q53+Q54+Q55+Q57+Q63)*12</f>
        <v>11088</v>
      </c>
      <c r="R65" s="239"/>
    </row>
    <row r="66" spans="1:23" s="155" customFormat="1">
      <c r="A66" s="147"/>
      <c r="B66" s="157" t="s">
        <v>826</v>
      </c>
      <c r="C66" s="230" t="s">
        <v>725</v>
      </c>
      <c r="D66" s="230" t="s">
        <v>726</v>
      </c>
      <c r="E66" s="159" t="s">
        <v>727</v>
      </c>
      <c r="F66" s="159" t="s">
        <v>728</v>
      </c>
      <c r="G66" s="159" t="s">
        <v>729</v>
      </c>
      <c r="H66" s="159" t="s">
        <v>730</v>
      </c>
      <c r="I66" s="159"/>
      <c r="J66" s="159" t="s">
        <v>732</v>
      </c>
      <c r="K66" s="159" t="s">
        <v>733</v>
      </c>
      <c r="L66" s="160" t="s">
        <v>729</v>
      </c>
      <c r="M66" s="229"/>
    </row>
    <row r="67" spans="1:23">
      <c r="A67" s="147">
        <v>1</v>
      </c>
      <c r="B67" s="165" t="s">
        <v>827</v>
      </c>
      <c r="C67" s="166"/>
      <c r="D67" s="166"/>
      <c r="E67" s="167">
        <v>2000</v>
      </c>
      <c r="F67" s="167">
        <f>E67*35.2/100</f>
        <v>704</v>
      </c>
      <c r="G67" s="167">
        <f>F67+E67</f>
        <v>2704</v>
      </c>
      <c r="H67" s="168">
        <v>3</v>
      </c>
      <c r="I67" s="168" t="s">
        <v>735</v>
      </c>
      <c r="J67" s="168">
        <v>12</v>
      </c>
      <c r="K67" s="168">
        <v>6</v>
      </c>
      <c r="L67" s="169">
        <f>G67*H67*K67*J67</f>
        <v>584064</v>
      </c>
    </row>
    <row r="68" spans="1:23">
      <c r="A68" s="147">
        <v>2</v>
      </c>
      <c r="B68" s="165" t="s">
        <v>828</v>
      </c>
      <c r="C68" s="170">
        <v>15</v>
      </c>
      <c r="D68" s="166">
        <v>4</v>
      </c>
      <c r="E68" s="167">
        <f>C68*D68</f>
        <v>60</v>
      </c>
      <c r="F68" s="167">
        <f t="shared" ref="F68" si="6">E68*35.2/100</f>
        <v>21.12</v>
      </c>
      <c r="G68" s="167">
        <f t="shared" ref="G68" si="7">F68+E68</f>
        <v>81.12</v>
      </c>
      <c r="H68" s="168">
        <v>1111</v>
      </c>
      <c r="I68" s="168" t="s">
        <v>735</v>
      </c>
      <c r="J68" s="168"/>
      <c r="K68" s="168">
        <v>6</v>
      </c>
      <c r="L68" s="169">
        <f>G68*H68*K68</f>
        <v>540745.92000000004</v>
      </c>
      <c r="M68" s="247"/>
      <c r="N68" s="248"/>
      <c r="O68" s="248"/>
      <c r="P68" s="248"/>
      <c r="Q68" s="248"/>
      <c r="R68" s="248"/>
      <c r="S68" s="248"/>
      <c r="T68" s="248"/>
      <c r="U68" s="248"/>
      <c r="V68" s="248"/>
      <c r="W68" s="248"/>
    </row>
    <row r="69" spans="1:23" s="149" customFormat="1" ht="25.5">
      <c r="A69" s="147">
        <v>3</v>
      </c>
      <c r="B69" s="165" t="s">
        <v>829</v>
      </c>
      <c r="C69" s="173"/>
      <c r="D69" s="174"/>
      <c r="E69" s="175"/>
      <c r="F69" s="175"/>
      <c r="G69" s="176">
        <f>C82</f>
        <v>750</v>
      </c>
      <c r="H69" s="175">
        <v>40</v>
      </c>
      <c r="I69" s="175" t="s">
        <v>744</v>
      </c>
      <c r="J69" s="175"/>
      <c r="K69" s="175">
        <v>1</v>
      </c>
      <c r="L69" s="181">
        <f>G69*H69*K69</f>
        <v>30000</v>
      </c>
      <c r="M69" s="247"/>
      <c r="N69" s="249"/>
      <c r="O69" s="250"/>
      <c r="P69" s="251" t="s">
        <v>830</v>
      </c>
      <c r="Q69" s="251" t="s">
        <v>831</v>
      </c>
      <c r="R69" s="252" t="s">
        <v>832</v>
      </c>
      <c r="S69" s="251" t="s">
        <v>729</v>
      </c>
      <c r="T69" s="253" t="s">
        <v>833</v>
      </c>
    </row>
    <row r="70" spans="1:23" s="149" customFormat="1" ht="25.5">
      <c r="A70" s="147">
        <v>4</v>
      </c>
      <c r="B70" s="165" t="s">
        <v>834</v>
      </c>
      <c r="C70" s="182"/>
      <c r="D70" s="183"/>
      <c r="E70" s="168"/>
      <c r="F70" s="168"/>
      <c r="G70" s="167">
        <v>500</v>
      </c>
      <c r="H70" s="168">
        <v>1</v>
      </c>
      <c r="I70" s="184"/>
      <c r="J70" s="168"/>
      <c r="K70" s="168">
        <v>4</v>
      </c>
      <c r="L70" s="169">
        <f>G70*H70*K70</f>
        <v>2000</v>
      </c>
      <c r="O70" s="254" t="s">
        <v>835</v>
      </c>
      <c r="P70" s="255">
        <v>373.33333329999999</v>
      </c>
      <c r="Q70" s="255">
        <v>373.33333329999999</v>
      </c>
      <c r="R70" s="255">
        <v>750</v>
      </c>
      <c r="S70" s="255">
        <v>1496.666667</v>
      </c>
      <c r="T70" s="256">
        <v>374</v>
      </c>
    </row>
    <row r="71" spans="1:23">
      <c r="A71" s="147">
        <v>5</v>
      </c>
      <c r="B71" s="165" t="s">
        <v>836</v>
      </c>
      <c r="C71" s="170"/>
      <c r="D71" s="166"/>
      <c r="E71" s="167"/>
      <c r="F71" s="167"/>
      <c r="G71" s="167">
        <v>3282800</v>
      </c>
      <c r="H71" s="168">
        <v>1</v>
      </c>
      <c r="I71" s="168" t="s">
        <v>837</v>
      </c>
      <c r="J71" s="168"/>
      <c r="K71" s="168">
        <v>1</v>
      </c>
      <c r="L71" s="169">
        <f t="shared" ref="L71:L73" si="8">G71*H71*K71</f>
        <v>3282800</v>
      </c>
      <c r="O71" s="257" t="s">
        <v>838</v>
      </c>
      <c r="P71" s="258">
        <v>1000</v>
      </c>
      <c r="Q71" s="258">
        <v>0</v>
      </c>
      <c r="R71" s="258">
        <v>0</v>
      </c>
      <c r="S71" s="258">
        <v>3500</v>
      </c>
      <c r="T71" s="259"/>
    </row>
    <row r="72" spans="1:23">
      <c r="A72" s="147">
        <v>6</v>
      </c>
      <c r="B72" s="165" t="s">
        <v>839</v>
      </c>
      <c r="C72" s="170"/>
      <c r="D72" s="166"/>
      <c r="E72" s="167"/>
      <c r="F72" s="167"/>
      <c r="G72" s="167">
        <v>164140</v>
      </c>
      <c r="H72" s="168">
        <v>1</v>
      </c>
      <c r="I72" s="168"/>
      <c r="J72" s="168"/>
      <c r="K72" s="168">
        <v>5</v>
      </c>
      <c r="L72" s="169">
        <f t="shared" si="8"/>
        <v>820700</v>
      </c>
      <c r="O72" s="257" t="s">
        <v>840</v>
      </c>
      <c r="P72" s="258">
        <v>0</v>
      </c>
      <c r="Q72" s="258">
        <v>300</v>
      </c>
      <c r="R72" s="258">
        <v>0</v>
      </c>
      <c r="S72" s="258"/>
      <c r="T72" s="259">
        <v>150</v>
      </c>
    </row>
    <row r="73" spans="1:23">
      <c r="A73" s="147">
        <v>7</v>
      </c>
      <c r="B73" s="165" t="s">
        <v>841</v>
      </c>
      <c r="C73" s="170"/>
      <c r="D73" s="166"/>
      <c r="E73" s="167"/>
      <c r="F73" s="167"/>
      <c r="G73" s="167">
        <v>164140</v>
      </c>
      <c r="H73" s="168">
        <v>1</v>
      </c>
      <c r="I73" s="168"/>
      <c r="J73" s="168"/>
      <c r="K73" s="168">
        <v>5</v>
      </c>
      <c r="L73" s="169">
        <f t="shared" si="8"/>
        <v>820700</v>
      </c>
      <c r="O73" s="257" t="s">
        <v>842</v>
      </c>
      <c r="P73" s="258">
        <v>0</v>
      </c>
      <c r="Q73" s="258">
        <v>300</v>
      </c>
      <c r="R73" s="258">
        <v>0</v>
      </c>
      <c r="S73" s="258"/>
      <c r="T73" s="259">
        <v>300</v>
      </c>
    </row>
    <row r="74" spans="1:23" ht="13.5" thickBot="1">
      <c r="A74" s="149"/>
      <c r="B74" s="260"/>
      <c r="C74" s="261"/>
      <c r="D74" s="261"/>
      <c r="E74" s="262"/>
      <c r="F74" s="262"/>
      <c r="G74" s="262"/>
      <c r="H74" s="262"/>
      <c r="I74" s="262"/>
      <c r="J74" s="262"/>
      <c r="K74" s="262"/>
      <c r="L74" s="238">
        <f>SUM(L67:L73)</f>
        <v>6081009.9199999999</v>
      </c>
      <c r="O74" s="257" t="s">
        <v>843</v>
      </c>
      <c r="P74" s="258">
        <v>0</v>
      </c>
      <c r="Q74" s="258">
        <v>400</v>
      </c>
      <c r="R74" s="258">
        <v>0</v>
      </c>
      <c r="S74" s="258"/>
      <c r="T74" s="259">
        <v>400</v>
      </c>
    </row>
    <row r="75" spans="1:23">
      <c r="O75" s="257" t="s">
        <v>844</v>
      </c>
      <c r="P75" s="258">
        <v>0</v>
      </c>
      <c r="Q75" s="258">
        <v>0</v>
      </c>
      <c r="R75" s="258">
        <v>1500</v>
      </c>
      <c r="S75" s="258"/>
      <c r="T75" s="259">
        <v>0</v>
      </c>
    </row>
    <row r="76" spans="1:23" ht="15">
      <c r="A76" s="147">
        <v>1</v>
      </c>
      <c r="B76" s="195" t="s">
        <v>845</v>
      </c>
      <c r="F76" s="263" t="s">
        <v>779</v>
      </c>
      <c r="O76" s="257" t="s">
        <v>846</v>
      </c>
      <c r="P76" s="258">
        <v>3350</v>
      </c>
      <c r="Q76" s="258">
        <v>3350</v>
      </c>
      <c r="R76" s="258">
        <v>2250</v>
      </c>
      <c r="S76" s="258">
        <v>8950</v>
      </c>
      <c r="T76" s="259">
        <v>3350</v>
      </c>
    </row>
    <row r="77" spans="1:23" ht="26.25">
      <c r="A77" s="147">
        <v>2</v>
      </c>
      <c r="B77" s="156" t="s">
        <v>847</v>
      </c>
      <c r="F77" s="263" t="s">
        <v>750</v>
      </c>
      <c r="O77" s="257" t="s">
        <v>848</v>
      </c>
      <c r="P77" s="258">
        <v>550</v>
      </c>
      <c r="Q77" s="258">
        <v>550</v>
      </c>
      <c r="R77" s="258"/>
      <c r="S77" s="258"/>
      <c r="T77" s="259">
        <v>550</v>
      </c>
    </row>
    <row r="78" spans="1:23" ht="25.5">
      <c r="A78" s="147">
        <v>3</v>
      </c>
      <c r="B78" s="156" t="s">
        <v>849</v>
      </c>
      <c r="F78" s="147" t="s">
        <v>850</v>
      </c>
      <c r="O78" s="257" t="s">
        <v>851</v>
      </c>
      <c r="P78" s="258">
        <v>550</v>
      </c>
      <c r="Q78" s="258">
        <v>550</v>
      </c>
      <c r="R78" s="258"/>
      <c r="S78" s="258"/>
      <c r="T78" s="259">
        <v>550</v>
      </c>
    </row>
    <row r="79" spans="1:23">
      <c r="B79" s="147" t="s">
        <v>759</v>
      </c>
      <c r="C79" s="200">
        <v>200</v>
      </c>
      <c r="D79" s="147"/>
      <c r="O79" s="264" t="s">
        <v>852</v>
      </c>
      <c r="P79" s="258">
        <v>126</v>
      </c>
      <c r="Q79" s="258">
        <v>126</v>
      </c>
      <c r="R79" s="258">
        <v>500</v>
      </c>
      <c r="S79" s="258">
        <v>752</v>
      </c>
      <c r="T79" s="259">
        <v>126</v>
      </c>
    </row>
    <row r="80" spans="1:23">
      <c r="B80" s="147" t="s">
        <v>760</v>
      </c>
      <c r="C80" s="200">
        <v>453</v>
      </c>
      <c r="D80" s="147"/>
      <c r="O80" s="257" t="s">
        <v>853</v>
      </c>
      <c r="P80" s="258">
        <v>190</v>
      </c>
      <c r="Q80" s="258">
        <v>190</v>
      </c>
      <c r="R80" s="258"/>
      <c r="S80" s="258"/>
      <c r="T80" s="259">
        <v>0</v>
      </c>
    </row>
    <row r="81" spans="1:20">
      <c r="B81" s="147" t="s">
        <v>761</v>
      </c>
      <c r="C81" s="200">
        <v>97</v>
      </c>
      <c r="D81" s="147"/>
      <c r="F81" s="265"/>
      <c r="O81" s="254" t="s">
        <v>854</v>
      </c>
      <c r="P81" s="255">
        <v>10</v>
      </c>
      <c r="Q81" s="255">
        <v>10</v>
      </c>
      <c r="R81" s="255"/>
      <c r="S81" s="255"/>
      <c r="T81" s="256">
        <v>0</v>
      </c>
    </row>
    <row r="82" spans="1:20">
      <c r="B82" s="147"/>
      <c r="C82" s="147">
        <f>SUM(C79:C81)</f>
        <v>750</v>
      </c>
      <c r="D82" s="147">
        <v>40</v>
      </c>
      <c r="E82" s="147">
        <f>C82*D82</f>
        <v>30000</v>
      </c>
      <c r="F82" s="265"/>
      <c r="O82" s="266" t="s">
        <v>747</v>
      </c>
      <c r="P82" s="267">
        <v>6149.3333329999996</v>
      </c>
      <c r="Q82" s="267">
        <v>6149.3333329999996</v>
      </c>
      <c r="R82" s="267">
        <v>5000</v>
      </c>
      <c r="S82" s="267">
        <v>14698.666670000001</v>
      </c>
      <c r="T82" s="268">
        <v>5800</v>
      </c>
    </row>
    <row r="83" spans="1:20" ht="39">
      <c r="A83" s="147">
        <v>5</v>
      </c>
      <c r="B83" s="156" t="s">
        <v>855</v>
      </c>
      <c r="C83" s="683" t="s">
        <v>856</v>
      </c>
      <c r="D83" s="683"/>
      <c r="F83" s="263" t="s">
        <v>857</v>
      </c>
    </row>
    <row r="84" spans="1:20">
      <c r="A84" s="147">
        <v>6</v>
      </c>
      <c r="B84" s="156" t="s">
        <v>858</v>
      </c>
    </row>
    <row r="85" spans="1:20">
      <c r="A85" s="147">
        <v>7</v>
      </c>
      <c r="B85" s="156" t="s">
        <v>858</v>
      </c>
    </row>
    <row r="87" spans="1:20" ht="13.5" thickBot="1">
      <c r="M87" s="147"/>
    </row>
    <row r="88" spans="1:20" ht="75.75" customHeight="1">
      <c r="B88" s="269" t="s">
        <v>859</v>
      </c>
      <c r="C88" s="270" t="s">
        <v>530</v>
      </c>
      <c r="D88" s="270" t="s">
        <v>990</v>
      </c>
      <c r="E88" s="271" t="s">
        <v>531</v>
      </c>
    </row>
    <row r="89" spans="1:20">
      <c r="A89" s="147">
        <v>1</v>
      </c>
      <c r="B89" s="272" t="s">
        <v>532</v>
      </c>
      <c r="C89" s="229">
        <f>11221820</f>
        <v>11221820</v>
      </c>
      <c r="D89" s="229">
        <f>C89+C89*(1-$C$95)</f>
        <v>16422175.609756097</v>
      </c>
      <c r="E89" s="234">
        <f>D89*C96</f>
        <v>16422175.609756097</v>
      </c>
    </row>
    <row r="90" spans="1:20">
      <c r="A90" s="147">
        <v>2</v>
      </c>
      <c r="B90" s="272" t="s">
        <v>533</v>
      </c>
      <c r="C90" s="229">
        <f>3339464</f>
        <v>3339464</v>
      </c>
      <c r="D90" s="229">
        <f>C90+C90*(1-$C$95)</f>
        <v>4887020.4878048785</v>
      </c>
      <c r="E90" s="234">
        <f>D90*C97</f>
        <v>24435102.439024393</v>
      </c>
    </row>
    <row r="91" spans="1:20" ht="13.5" thickBot="1">
      <c r="B91" s="273"/>
      <c r="C91" s="274">
        <f>SUM(C89:C90)</f>
        <v>14561284</v>
      </c>
      <c r="D91" s="262">
        <f>SUM(D89:D90)</f>
        <v>21309196.097560976</v>
      </c>
      <c r="E91" s="275">
        <f>SUM(E89:E90)</f>
        <v>40857278.048780486</v>
      </c>
      <c r="F91" s="189" t="s">
        <v>721</v>
      </c>
    </row>
    <row r="92" spans="1:20">
      <c r="B92" s="276"/>
      <c r="C92" s="277"/>
      <c r="D92" s="229"/>
      <c r="E92" s="229"/>
    </row>
    <row r="93" spans="1:20">
      <c r="A93" s="278" t="s">
        <v>860</v>
      </c>
      <c r="C93" s="279" t="s">
        <v>534</v>
      </c>
      <c r="D93" s="279" t="s">
        <v>861</v>
      </c>
      <c r="E93" s="276"/>
    </row>
    <row r="94" spans="1:20">
      <c r="A94" s="147" t="s">
        <v>862</v>
      </c>
      <c r="B94" s="280" t="s">
        <v>530</v>
      </c>
      <c r="C94" s="277">
        <f>C89+C90</f>
        <v>14561284</v>
      </c>
      <c r="D94" s="281" t="s">
        <v>535</v>
      </c>
      <c r="E94" s="276"/>
    </row>
    <row r="95" spans="1:20" ht="25.5">
      <c r="B95" s="226" t="s">
        <v>536</v>
      </c>
      <c r="C95" s="282">
        <f>E110</f>
        <v>0.53658536585365857</v>
      </c>
      <c r="D95" s="281" t="s">
        <v>537</v>
      </c>
      <c r="E95" s="276"/>
    </row>
    <row r="96" spans="1:20">
      <c r="B96" s="276" t="s">
        <v>538</v>
      </c>
      <c r="C96" s="276">
        <v>1</v>
      </c>
      <c r="D96" s="276"/>
      <c r="E96" s="276"/>
    </row>
    <row r="97" spans="2:5">
      <c r="B97" s="276" t="s">
        <v>539</v>
      </c>
      <c r="C97" s="276">
        <v>5</v>
      </c>
      <c r="D97" s="276"/>
      <c r="E97" s="276"/>
    </row>
    <row r="98" spans="2:5" ht="13.5" customHeight="1">
      <c r="B98" s="276"/>
      <c r="C98" s="276"/>
      <c r="D98" s="276"/>
      <c r="E98" s="276"/>
    </row>
    <row r="99" spans="2:5">
      <c r="B99" s="283" t="s">
        <v>540</v>
      </c>
      <c r="C99" s="284" t="s">
        <v>541</v>
      </c>
      <c r="D99" s="284" t="s">
        <v>541</v>
      </c>
      <c r="E99" s="285"/>
    </row>
    <row r="100" spans="2:5">
      <c r="B100" s="286" t="s">
        <v>542</v>
      </c>
      <c r="C100" s="287" t="s">
        <v>543</v>
      </c>
      <c r="D100" s="287" t="s">
        <v>544</v>
      </c>
      <c r="E100" s="288"/>
    </row>
    <row r="101" spans="2:5">
      <c r="B101" s="289">
        <v>2011</v>
      </c>
      <c r="C101" s="284">
        <v>5400000</v>
      </c>
      <c r="D101" s="284">
        <v>3200000</v>
      </c>
      <c r="E101" s="290">
        <f t="shared" ref="E101:E109" si="9">D101/C101</f>
        <v>0.59259259259259256</v>
      </c>
    </row>
    <row r="102" spans="2:5">
      <c r="B102" s="291">
        <v>2012</v>
      </c>
      <c r="C102" s="229">
        <v>4100000</v>
      </c>
      <c r="D102" s="229">
        <v>2200000</v>
      </c>
      <c r="E102" s="292">
        <f t="shared" si="9"/>
        <v>0.53658536585365857</v>
      </c>
    </row>
    <row r="103" spans="2:5">
      <c r="B103" s="291">
        <v>2013</v>
      </c>
      <c r="C103" s="229">
        <v>3300000</v>
      </c>
      <c r="D103" s="229">
        <v>1700000</v>
      </c>
      <c r="E103" s="292">
        <f t="shared" si="9"/>
        <v>0.51515151515151514</v>
      </c>
    </row>
    <row r="104" spans="2:5">
      <c r="B104" s="291">
        <v>2014</v>
      </c>
      <c r="C104" s="229">
        <v>2900000</v>
      </c>
      <c r="D104" s="229">
        <v>2200000</v>
      </c>
      <c r="E104" s="292">
        <f t="shared" si="9"/>
        <v>0.75862068965517238</v>
      </c>
    </row>
    <row r="105" spans="2:5">
      <c r="B105" s="291">
        <v>2015</v>
      </c>
      <c r="C105" s="229">
        <v>3000000</v>
      </c>
      <c r="D105" s="229">
        <v>1400000</v>
      </c>
      <c r="E105" s="292">
        <f t="shared" si="9"/>
        <v>0.46666666666666667</v>
      </c>
    </row>
    <row r="106" spans="2:5">
      <c r="B106" s="291">
        <v>2016</v>
      </c>
      <c r="C106" s="229">
        <v>2100000</v>
      </c>
      <c r="D106" s="229">
        <v>1100000</v>
      </c>
      <c r="E106" s="292">
        <f t="shared" si="9"/>
        <v>0.52380952380952384</v>
      </c>
    </row>
    <row r="107" spans="2:5">
      <c r="B107" s="291">
        <v>2017</v>
      </c>
      <c r="C107" s="229">
        <v>2000000</v>
      </c>
      <c r="D107" s="229">
        <v>900000</v>
      </c>
      <c r="E107" s="292">
        <f t="shared" si="9"/>
        <v>0.45</v>
      </c>
    </row>
    <row r="108" spans="2:5">
      <c r="B108" s="291">
        <v>2018</v>
      </c>
      <c r="C108" s="229">
        <v>2300000</v>
      </c>
      <c r="D108" s="229">
        <v>1600000</v>
      </c>
      <c r="E108" s="292">
        <f t="shared" si="9"/>
        <v>0.69565217391304346</v>
      </c>
    </row>
    <row r="109" spans="2:5">
      <c r="B109" s="286">
        <v>2019</v>
      </c>
      <c r="C109" s="293">
        <v>2000000</v>
      </c>
      <c r="D109" s="293">
        <v>1500000</v>
      </c>
      <c r="E109" s="294">
        <f t="shared" si="9"/>
        <v>0.75</v>
      </c>
    </row>
    <row r="110" spans="2:5">
      <c r="B110" s="229"/>
      <c r="C110" s="229"/>
      <c r="D110" s="229" t="s">
        <v>545</v>
      </c>
      <c r="E110" s="295">
        <f>MEDIAN(E101:E109)</f>
        <v>0.53658536585365857</v>
      </c>
    </row>
    <row r="112" spans="2:5" ht="13.5" thickBot="1"/>
    <row r="113" spans="1:21">
      <c r="A113" s="296"/>
      <c r="B113" s="269" t="s">
        <v>863</v>
      </c>
      <c r="C113" s="297" t="s">
        <v>864</v>
      </c>
      <c r="D113" s="298">
        <v>2021</v>
      </c>
      <c r="E113" s="298">
        <v>2022</v>
      </c>
      <c r="F113" s="297">
        <v>2023</v>
      </c>
      <c r="G113" s="297">
        <v>2024</v>
      </c>
      <c r="H113" s="297">
        <v>2025</v>
      </c>
      <c r="I113" s="297">
        <v>2026</v>
      </c>
      <c r="J113" s="297" t="s">
        <v>865</v>
      </c>
      <c r="K113" s="299"/>
      <c r="L113" s="300" t="s">
        <v>866</v>
      </c>
      <c r="M113" s="300"/>
      <c r="N113" s="300"/>
      <c r="O113" s="300"/>
      <c r="P113" s="301"/>
      <c r="Q113" s="302"/>
      <c r="R113" s="302"/>
      <c r="S113" s="302"/>
      <c r="T113" s="302"/>
      <c r="U113" s="302"/>
    </row>
    <row r="114" spans="1:21" ht="12.75" customHeight="1">
      <c r="A114" s="303">
        <v>1</v>
      </c>
      <c r="B114" s="304" t="s">
        <v>867</v>
      </c>
      <c r="C114" s="305">
        <f>SUM(E114:J114)</f>
        <v>7200000</v>
      </c>
      <c r="D114" s="222"/>
      <c r="E114" s="306"/>
      <c r="F114" s="306">
        <v>7200000</v>
      </c>
      <c r="G114" s="306"/>
      <c r="H114" s="306"/>
      <c r="I114" s="306"/>
      <c r="J114" s="307"/>
      <c r="K114" s="307"/>
      <c r="L114" s="676" t="s">
        <v>868</v>
      </c>
      <c r="M114" s="676"/>
      <c r="N114" s="676"/>
      <c r="O114" s="676"/>
      <c r="P114" s="677"/>
      <c r="Q114" s="308"/>
      <c r="R114" s="308"/>
      <c r="S114" s="308"/>
      <c r="T114" s="308"/>
      <c r="U114" s="308"/>
    </row>
    <row r="115" spans="1:21">
      <c r="A115" s="303">
        <v>2</v>
      </c>
      <c r="B115" s="304" t="s">
        <v>869</v>
      </c>
      <c r="C115" s="305">
        <f>SUM(E115:J115)</f>
        <v>2592000</v>
      </c>
      <c r="D115" s="222"/>
      <c r="E115" s="306"/>
      <c r="F115" s="306"/>
      <c r="G115" s="306">
        <v>864000</v>
      </c>
      <c r="H115" s="306">
        <v>864000</v>
      </c>
      <c r="I115" s="306">
        <v>864000</v>
      </c>
      <c r="J115" s="307"/>
      <c r="K115" s="307"/>
      <c r="L115" s="676" t="s">
        <v>870</v>
      </c>
      <c r="M115" s="676"/>
      <c r="N115" s="676"/>
      <c r="O115" s="676"/>
      <c r="P115" s="677"/>
      <c r="Q115" s="309"/>
      <c r="R115" s="309"/>
      <c r="S115" s="309"/>
      <c r="T115" s="309"/>
      <c r="U115" s="309"/>
    </row>
    <row r="116" spans="1:21" ht="27" customHeight="1">
      <c r="A116" s="310">
        <v>3</v>
      </c>
      <c r="B116" s="311" t="s">
        <v>871</v>
      </c>
      <c r="C116" s="305">
        <f>SUM(E116:J116)</f>
        <v>7098.0000000000009</v>
      </c>
      <c r="E116" s="312">
        <v>7098.0000000000009</v>
      </c>
      <c r="F116" s="312"/>
      <c r="G116" s="312"/>
      <c r="H116" s="313"/>
      <c r="I116" s="313"/>
      <c r="J116" s="314"/>
      <c r="K116" s="315" t="s">
        <v>872</v>
      </c>
      <c r="L116" s="676" t="s">
        <v>873</v>
      </c>
      <c r="M116" s="676"/>
      <c r="N116" s="676"/>
      <c r="O116" s="676"/>
      <c r="P116" s="677"/>
      <c r="Q116" s="316"/>
      <c r="R116" s="316"/>
      <c r="S116" s="316"/>
      <c r="T116" s="316"/>
      <c r="U116" s="316"/>
    </row>
    <row r="117" spans="1:21" ht="38.25" customHeight="1">
      <c r="A117" s="310">
        <v>4</v>
      </c>
      <c r="B117" s="317" t="s">
        <v>874</v>
      </c>
      <c r="C117" s="305">
        <f>SUM(E117:J117)</f>
        <v>2320906</v>
      </c>
      <c r="D117" s="222"/>
      <c r="E117" s="306">
        <f>491790+10000</f>
        <v>501790</v>
      </c>
      <c r="F117" s="306">
        <v>541476</v>
      </c>
      <c r="G117" s="306">
        <v>638820</v>
      </c>
      <c r="H117" s="306">
        <v>638820</v>
      </c>
      <c r="I117" s="306"/>
      <c r="J117" s="306"/>
      <c r="K117" s="314"/>
      <c r="L117" s="676" t="s">
        <v>875</v>
      </c>
      <c r="M117" s="676"/>
      <c r="N117" s="676"/>
      <c r="O117" s="676"/>
      <c r="P117" s="677"/>
      <c r="Q117" s="316"/>
      <c r="R117" s="316"/>
      <c r="S117" s="316"/>
      <c r="T117" s="316"/>
      <c r="U117" s="316"/>
    </row>
    <row r="118" spans="1:21">
      <c r="A118" s="303">
        <v>5</v>
      </c>
      <c r="B118" s="304" t="s">
        <v>876</v>
      </c>
      <c r="C118" s="305">
        <f>SUM(D118:J118)</f>
        <v>600742.5</v>
      </c>
      <c r="D118" s="306">
        <v>192573</v>
      </c>
      <c r="E118" s="306">
        <v>150483</v>
      </c>
      <c r="F118" s="306">
        <v>148653</v>
      </c>
      <c r="G118" s="306">
        <v>109033.5</v>
      </c>
      <c r="H118" s="155"/>
      <c r="I118" s="306"/>
      <c r="J118" s="307"/>
      <c r="K118" s="307"/>
      <c r="L118" s="676"/>
      <c r="M118" s="676"/>
      <c r="N118" s="676"/>
      <c r="O118" s="676"/>
      <c r="P118" s="677"/>
      <c r="Q118" s="309"/>
      <c r="R118" s="309"/>
      <c r="S118" s="309"/>
      <c r="T118" s="309"/>
      <c r="U118" s="309"/>
    </row>
    <row r="119" spans="1:21" ht="13.5" thickBot="1">
      <c r="A119" s="296"/>
      <c r="B119" s="318" t="s">
        <v>747</v>
      </c>
      <c r="C119" s="319">
        <v>12720746.5</v>
      </c>
      <c r="D119" s="319" t="s">
        <v>722</v>
      </c>
      <c r="E119" s="320"/>
      <c r="F119" s="320"/>
      <c r="G119" s="320"/>
      <c r="H119" s="321"/>
      <c r="I119" s="321"/>
      <c r="J119" s="321"/>
      <c r="K119" s="322"/>
      <c r="L119" s="323"/>
      <c r="M119" s="323"/>
      <c r="N119" s="323"/>
      <c r="O119" s="323"/>
      <c r="P119" s="324"/>
      <c r="Q119" s="325"/>
      <c r="R119" s="325"/>
      <c r="S119" s="325"/>
      <c r="T119" s="325"/>
      <c r="U119" s="325"/>
    </row>
    <row r="120" spans="1:21">
      <c r="A120" s="296"/>
      <c r="B120" s="296"/>
      <c r="C120" s="296"/>
      <c r="D120" s="296"/>
      <c r="E120" s="296"/>
      <c r="F120" s="296"/>
      <c r="G120" s="296"/>
      <c r="H120" s="296"/>
      <c r="I120" s="296"/>
      <c r="J120" s="296"/>
      <c r="K120" s="296"/>
      <c r="L120" s="326"/>
      <c r="M120" s="326"/>
      <c r="N120" s="326"/>
      <c r="O120" s="296"/>
      <c r="P120" s="296"/>
    </row>
    <row r="121" spans="1:21" ht="15">
      <c r="A121" s="303"/>
      <c r="B121" s="327"/>
      <c r="C121" s="328"/>
      <c r="D121" s="328"/>
      <c r="E121" s="328"/>
      <c r="F121" s="328"/>
      <c r="G121" s="328"/>
      <c r="H121" s="328"/>
      <c r="I121" s="328"/>
      <c r="J121" s="328"/>
      <c r="K121" s="328"/>
      <c r="L121" s="328"/>
      <c r="M121" s="328"/>
      <c r="N121" s="328"/>
      <c r="O121" s="328"/>
      <c r="P121" s="327"/>
    </row>
    <row r="122" spans="1:21" ht="15">
      <c r="A122" s="278" t="s">
        <v>860</v>
      </c>
      <c r="B122" s="329"/>
      <c r="C122" s="330" t="s">
        <v>748</v>
      </c>
      <c r="D122" s="330"/>
      <c r="E122" s="331"/>
      <c r="F122" s="331"/>
      <c r="G122" s="331"/>
      <c r="H122" s="331"/>
      <c r="I122" s="331"/>
      <c r="J122" s="331"/>
      <c r="K122" s="331"/>
      <c r="L122" s="328"/>
      <c r="M122" s="328"/>
      <c r="N122" s="328"/>
      <c r="O122" s="328"/>
      <c r="P122" s="327"/>
    </row>
    <row r="123" spans="1:21" ht="25.5">
      <c r="A123" s="332" t="s">
        <v>862</v>
      </c>
      <c r="B123" s="333" t="s">
        <v>877</v>
      </c>
      <c r="C123" s="331" t="s">
        <v>878</v>
      </c>
      <c r="D123" s="296"/>
      <c r="E123" s="296"/>
      <c r="F123" s="296"/>
      <c r="G123" s="296"/>
      <c r="H123" s="296"/>
      <c r="I123" s="296"/>
      <c r="J123" s="296"/>
      <c r="K123" s="296"/>
      <c r="L123" s="328"/>
      <c r="M123" s="328"/>
      <c r="N123" s="328"/>
      <c r="O123" s="328"/>
      <c r="P123" s="296"/>
    </row>
    <row r="124" spans="1:21" ht="63.75">
      <c r="A124" s="334">
        <v>3</v>
      </c>
      <c r="B124" s="333" t="s">
        <v>879</v>
      </c>
      <c r="C124" s="201" t="s">
        <v>880</v>
      </c>
      <c r="D124" s="296"/>
      <c r="E124" s="296"/>
      <c r="F124" s="296"/>
      <c r="G124" s="331"/>
      <c r="H124" s="296"/>
      <c r="I124" s="296"/>
      <c r="J124" s="296"/>
      <c r="K124" s="296"/>
      <c r="L124" s="296"/>
      <c r="M124" s="296"/>
      <c r="N124" s="296"/>
      <c r="O124" s="296"/>
      <c r="P124" s="296"/>
    </row>
    <row r="125" spans="1:21" ht="51" customHeight="1">
      <c r="A125" s="332">
        <v>4</v>
      </c>
      <c r="B125" s="481" t="s">
        <v>991</v>
      </c>
      <c r="C125" s="678" t="s">
        <v>881</v>
      </c>
      <c r="D125" s="678"/>
      <c r="E125" s="678"/>
      <c r="F125" s="296"/>
      <c r="G125" s="296"/>
      <c r="H125" s="296"/>
      <c r="I125" s="296"/>
      <c r="J125" s="296"/>
      <c r="K125" s="296"/>
      <c r="L125" s="296"/>
      <c r="M125" s="296"/>
      <c r="N125" s="296"/>
      <c r="O125" s="296"/>
      <c r="P125" s="296"/>
    </row>
    <row r="126" spans="1:21" ht="25.5" customHeight="1">
      <c r="A126" s="679">
        <v>5</v>
      </c>
      <c r="B126" s="333" t="s">
        <v>882</v>
      </c>
      <c r="C126" s="680" t="s">
        <v>883</v>
      </c>
      <c r="D126" s="680"/>
      <c r="E126" s="680"/>
      <c r="F126" s="680"/>
      <c r="G126" s="680"/>
      <c r="H126" s="680"/>
      <c r="I126" s="680"/>
      <c r="J126" s="680"/>
      <c r="K126" s="331" t="s">
        <v>884</v>
      </c>
      <c r="L126" s="296"/>
      <c r="M126" s="296"/>
      <c r="N126" s="296"/>
      <c r="O126" s="296"/>
      <c r="P126" s="296"/>
    </row>
    <row r="127" spans="1:21" ht="25.5">
      <c r="A127" s="679"/>
      <c r="B127" s="333" t="s">
        <v>885</v>
      </c>
      <c r="C127" s="335" t="s">
        <v>886</v>
      </c>
      <c r="D127" s="335"/>
      <c r="E127" s="335"/>
      <c r="F127" s="335"/>
      <c r="G127" s="335"/>
      <c r="H127" s="335"/>
      <c r="I127" s="335"/>
      <c r="J127" s="335"/>
      <c r="K127" s="296"/>
      <c r="L127" s="296"/>
      <c r="M127" s="296"/>
      <c r="N127" s="296"/>
      <c r="O127" s="296"/>
      <c r="P127" s="296"/>
    </row>
    <row r="128" spans="1:21">
      <c r="A128" s="679"/>
      <c r="B128" s="329" t="s">
        <v>887</v>
      </c>
      <c r="C128" s="336" t="s">
        <v>888</v>
      </c>
      <c r="D128" s="296"/>
      <c r="E128" s="296"/>
      <c r="F128" s="296"/>
      <c r="G128" s="296"/>
      <c r="H128" s="296"/>
      <c r="I128" s="296"/>
      <c r="J128" s="296"/>
      <c r="K128" s="331" t="s">
        <v>889</v>
      </c>
    </row>
  </sheetData>
  <mergeCells count="11">
    <mergeCell ref="L116:P116"/>
    <mergeCell ref="O51:O52"/>
    <mergeCell ref="Q51:Q52"/>
    <mergeCell ref="C83:D83"/>
    <mergeCell ref="L114:P114"/>
    <mergeCell ref="L115:P115"/>
    <mergeCell ref="L117:P117"/>
    <mergeCell ref="L118:P118"/>
    <mergeCell ref="C125:E125"/>
    <mergeCell ref="A126:A128"/>
    <mergeCell ref="C126:J126"/>
  </mergeCells>
  <hyperlinks>
    <hyperlink ref="F21" r:id="rId1" display="https://www.crz.gov.sk/zmluva/5061158/"/>
    <hyperlink ref="F22" r:id="rId2" display="https://www.crz.gov.sk/zmluva/5061158/"/>
    <hyperlink ref="D56" r:id="rId3" display="https://www.crz.gov.sk/zmluva/5061158/"/>
    <hyperlink ref="D48" r:id="rId4"/>
    <hyperlink ref="D50" r:id="rId5"/>
    <hyperlink ref="F23" r:id="rId6"/>
    <hyperlink ref="D51:D52" r:id="rId7" display="283/2002 Z. z. Zákon o cestovných náhradách"/>
    <hyperlink ref="D95" r:id="rId8"/>
    <hyperlink ref="D94" r:id="rId9"/>
    <hyperlink ref="D53" r:id="rId10"/>
    <hyperlink ref="F64" r:id="rId11"/>
    <hyperlink ref="C124" r:id="rId12"/>
    <hyperlink ref="C128" r:id="rId13"/>
    <hyperlink ref="C127" r:id="rId14"/>
    <hyperlink ref="D55" r:id="rId15"/>
    <hyperlink ref="F76" r:id="rId16"/>
    <hyperlink ref="F77" r:id="rId17" display="https://www.crz.gov.sk/zmluva/5061158/"/>
    <hyperlink ref="F83" r:id="rId18" display="https://www.crz.gov.sk/data/att/1147431_dokument1.pdf"/>
  </hyperlinks>
  <pageMargins left="0.7" right="0.7" top="0.75" bottom="0.75" header="0.3" footer="0.3"/>
  <pageSetup paperSize="9" orientation="portrait" horizontalDpi="4294967293" r:id="rId19"/>
  <drawing r:id="rId2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2:R46"/>
  <sheetViews>
    <sheetView showGridLines="0" topLeftCell="A7" zoomScale="90" zoomScaleNormal="90" workbookViewId="0">
      <selection activeCell="F38" sqref="F38"/>
    </sheetView>
  </sheetViews>
  <sheetFormatPr defaultColWidth="10.28515625" defaultRowHeight="15"/>
  <cols>
    <col min="1" max="1" width="10.28515625" style="337"/>
    <col min="2" max="2" width="62" style="339" customWidth="1"/>
    <col min="3" max="5" width="19.85546875" style="337" customWidth="1"/>
    <col min="6" max="6" width="24.28515625" style="337" customWidth="1"/>
    <col min="7" max="9" width="19.85546875" style="337" customWidth="1"/>
    <col min="10" max="10" width="16" style="337" bestFit="1" customWidth="1"/>
    <col min="11" max="11" width="10.28515625" style="337"/>
    <col min="12" max="12" width="10.28515625" style="337" customWidth="1"/>
    <col min="13" max="13" width="10.28515625" style="337"/>
    <col min="14" max="14" width="48.140625" style="337" customWidth="1"/>
    <col min="15" max="16" width="10.28515625" style="337"/>
    <col min="17" max="17" width="11.5703125" style="337" bestFit="1" customWidth="1"/>
    <col min="18" max="16384" width="10.28515625" style="337"/>
  </cols>
  <sheetData>
    <row r="2" spans="1:18" ht="15.75" thickBot="1">
      <c r="B2" s="338" t="s">
        <v>890</v>
      </c>
      <c r="H2" s="337" t="s">
        <v>891</v>
      </c>
    </row>
    <row r="3" spans="1:18" ht="25.5">
      <c r="B3" s="339" t="s">
        <v>892</v>
      </c>
      <c r="C3" s="340">
        <f>F11</f>
        <v>45662484</v>
      </c>
      <c r="H3" s="341" t="s">
        <v>893</v>
      </c>
      <c r="I3" s="342" t="s">
        <v>894</v>
      </c>
      <c r="J3" s="343" t="s">
        <v>895</v>
      </c>
      <c r="M3" s="344" t="s">
        <v>896</v>
      </c>
      <c r="N3" s="345"/>
      <c r="O3" s="345" t="s">
        <v>897</v>
      </c>
      <c r="P3" s="345" t="s">
        <v>898</v>
      </c>
      <c r="Q3" s="346" t="s">
        <v>899</v>
      </c>
    </row>
    <row r="4" spans="1:18">
      <c r="B4" s="588" t="s">
        <v>1191</v>
      </c>
      <c r="C4" s="347">
        <v>2500000</v>
      </c>
      <c r="H4" s="348" t="s">
        <v>901</v>
      </c>
      <c r="I4" s="349">
        <v>20</v>
      </c>
      <c r="J4" s="350">
        <v>15</v>
      </c>
      <c r="M4" s="351" t="s">
        <v>902</v>
      </c>
      <c r="N4" s="352"/>
      <c r="O4" s="353" t="s">
        <v>903</v>
      </c>
      <c r="P4" s="352"/>
      <c r="Q4" s="354"/>
    </row>
    <row r="5" spans="1:18">
      <c r="C5" s="355">
        <f>SUM(C3:C4)</f>
        <v>48162484</v>
      </c>
      <c r="H5" s="356" t="s">
        <v>904</v>
      </c>
      <c r="I5" s="349">
        <v>6</v>
      </c>
      <c r="J5" s="357">
        <v>0.5</v>
      </c>
      <c r="M5" s="351"/>
      <c r="N5" s="352" t="s">
        <v>905</v>
      </c>
      <c r="O5" s="352">
        <v>65</v>
      </c>
      <c r="P5" s="352">
        <v>423</v>
      </c>
      <c r="Q5" s="358">
        <v>6.5</v>
      </c>
    </row>
    <row r="6" spans="1:18" ht="25.5">
      <c r="H6" s="356" t="s">
        <v>906</v>
      </c>
      <c r="I6" s="349">
        <v>65</v>
      </c>
      <c r="J6" s="350">
        <v>3</v>
      </c>
      <c r="M6" s="351"/>
      <c r="N6" s="352" t="s">
        <v>907</v>
      </c>
      <c r="O6" s="352">
        <v>55</v>
      </c>
      <c r="P6" s="352">
        <v>175</v>
      </c>
      <c r="Q6" s="358">
        <v>3.1</v>
      </c>
    </row>
    <row r="7" spans="1:18" ht="15.75" thickBot="1">
      <c r="A7" s="352"/>
      <c r="D7" s="359"/>
      <c r="G7" s="359"/>
      <c r="H7" s="360" t="s">
        <v>908</v>
      </c>
      <c r="I7" s="349">
        <v>42</v>
      </c>
      <c r="J7" s="350">
        <v>3</v>
      </c>
      <c r="M7" s="351"/>
      <c r="N7" s="352" t="s">
        <v>909</v>
      </c>
      <c r="O7" s="352">
        <v>75</v>
      </c>
      <c r="P7" s="352">
        <v>349</v>
      </c>
      <c r="Q7" s="358">
        <v>4.5999999999999996</v>
      </c>
    </row>
    <row r="8" spans="1:18" ht="26.25">
      <c r="B8" s="269" t="s">
        <v>892</v>
      </c>
      <c r="C8" s="361" t="s">
        <v>910</v>
      </c>
      <c r="D8" s="361" t="s">
        <v>911</v>
      </c>
      <c r="E8" s="361" t="s">
        <v>912</v>
      </c>
      <c r="F8" s="362" t="s">
        <v>913</v>
      </c>
      <c r="G8" s="359"/>
      <c r="H8" s="348" t="s">
        <v>914</v>
      </c>
      <c r="I8" s="363">
        <v>2880</v>
      </c>
      <c r="J8" s="364">
        <v>200</v>
      </c>
      <c r="M8" s="351"/>
      <c r="N8" s="352"/>
      <c r="O8" s="352"/>
      <c r="P8" s="352"/>
      <c r="Q8" s="358"/>
    </row>
    <row r="9" spans="1:18">
      <c r="A9" s="337">
        <v>1</v>
      </c>
      <c r="B9" s="365" t="s">
        <v>1189</v>
      </c>
      <c r="C9" s="366">
        <v>50</v>
      </c>
      <c r="D9" s="366">
        <f>C9*$C$14</f>
        <v>300</v>
      </c>
      <c r="E9" s="367">
        <f>E23*D9</f>
        <v>18236400</v>
      </c>
      <c r="F9" s="368">
        <f>(F24*F31)+(G24*G31)+(H24*H31)</f>
        <v>38296440</v>
      </c>
      <c r="G9" s="359"/>
      <c r="H9" s="348" t="s">
        <v>915</v>
      </c>
      <c r="I9" s="363">
        <v>2165.2871999999998</v>
      </c>
      <c r="J9" s="364">
        <v>180.44059999999999</v>
      </c>
      <c r="M9" s="351" t="s">
        <v>916</v>
      </c>
      <c r="N9" s="352"/>
      <c r="O9" s="353" t="s">
        <v>917</v>
      </c>
      <c r="P9" s="352"/>
      <c r="Q9" s="358"/>
    </row>
    <row r="10" spans="1:18" ht="15.75" thickBot="1">
      <c r="A10" s="337">
        <v>2</v>
      </c>
      <c r="B10" s="365" t="s">
        <v>1190</v>
      </c>
      <c r="C10" s="366">
        <v>50</v>
      </c>
      <c r="D10" s="369">
        <f>C10*$C$15</f>
        <v>200</v>
      </c>
      <c r="E10" s="367">
        <f>E29*D10</f>
        <v>3507639.9999999995</v>
      </c>
      <c r="F10" s="368">
        <f>(F30*F31)+(G30*G31)+(H30*H31)</f>
        <v>7366044</v>
      </c>
      <c r="G10" s="359"/>
      <c r="H10" s="370" t="s">
        <v>918</v>
      </c>
      <c r="I10" s="371">
        <v>50</v>
      </c>
      <c r="J10" s="372">
        <v>0</v>
      </c>
      <c r="M10" s="351"/>
      <c r="N10" s="352" t="s">
        <v>919</v>
      </c>
      <c r="O10" s="352">
        <v>41</v>
      </c>
      <c r="P10" s="352">
        <v>110</v>
      </c>
      <c r="Q10" s="358">
        <v>2.6</v>
      </c>
    </row>
    <row r="11" spans="1:18" ht="16.5" thickTop="1" thickBot="1">
      <c r="B11" s="373"/>
      <c r="C11" s="374"/>
      <c r="D11" s="374"/>
      <c r="E11" s="374"/>
      <c r="F11" s="375">
        <f>SUM(F9:F10)</f>
        <v>45662484</v>
      </c>
      <c r="G11" s="359"/>
      <c r="H11" s="376" t="s">
        <v>823</v>
      </c>
      <c r="I11" s="377">
        <v>5095.2871999999998</v>
      </c>
      <c r="J11" s="378">
        <v>380.44060000000002</v>
      </c>
      <c r="M11" s="351"/>
      <c r="N11" s="352" t="s">
        <v>920</v>
      </c>
      <c r="O11" s="352">
        <v>41</v>
      </c>
      <c r="P11" s="352">
        <v>110</v>
      </c>
      <c r="Q11" s="358">
        <v>2.6</v>
      </c>
    </row>
    <row r="12" spans="1:18">
      <c r="B12" s="379"/>
      <c r="C12" s="366"/>
      <c r="D12" s="366"/>
      <c r="E12" s="366"/>
      <c r="F12" s="380"/>
      <c r="G12" s="359"/>
      <c r="H12" s="381" t="s">
        <v>921</v>
      </c>
      <c r="I12" s="363">
        <v>254.76435999999998</v>
      </c>
      <c r="J12" s="364">
        <v>25.362706666666668</v>
      </c>
      <c r="K12" s="337" t="s">
        <v>698</v>
      </c>
      <c r="M12" s="351"/>
      <c r="N12" s="352" t="s">
        <v>922</v>
      </c>
      <c r="O12" s="352">
        <v>41</v>
      </c>
      <c r="P12" s="352">
        <v>110</v>
      </c>
      <c r="Q12" s="358">
        <v>2.6</v>
      </c>
    </row>
    <row r="13" spans="1:18" ht="15.75" thickBot="1">
      <c r="A13" s="382" t="s">
        <v>923</v>
      </c>
      <c r="B13" s="337"/>
      <c r="G13" s="359"/>
      <c r="H13" s="383" t="s">
        <v>924</v>
      </c>
      <c r="I13" s="384">
        <v>3.9194516923076921</v>
      </c>
      <c r="J13" s="385">
        <v>8.4542355555555559</v>
      </c>
      <c r="K13" s="386">
        <f>AVERAGE(I13:J13)</f>
        <v>6.1868436239316242</v>
      </c>
      <c r="M13" s="351"/>
      <c r="N13" s="352" t="s">
        <v>925</v>
      </c>
      <c r="O13" s="352">
        <v>41</v>
      </c>
      <c r="P13" s="352">
        <v>125</v>
      </c>
      <c r="Q13" s="387">
        <v>3</v>
      </c>
    </row>
    <row r="14" spans="1:18" ht="42" customHeight="1">
      <c r="A14" s="388">
        <v>1</v>
      </c>
      <c r="B14" s="389" t="s">
        <v>926</v>
      </c>
      <c r="C14" s="359">
        <v>6</v>
      </c>
      <c r="D14" s="124" t="s">
        <v>903</v>
      </c>
      <c r="G14" s="359"/>
      <c r="M14" s="351"/>
      <c r="N14" s="390" t="s">
        <v>927</v>
      </c>
      <c r="O14" s="390">
        <v>50</v>
      </c>
      <c r="P14" s="390">
        <v>90</v>
      </c>
      <c r="Q14" s="391">
        <v>1.8</v>
      </c>
    </row>
    <row r="15" spans="1:18" ht="35.25" customHeight="1">
      <c r="A15" s="388">
        <v>2</v>
      </c>
      <c r="B15" s="389" t="s">
        <v>928</v>
      </c>
      <c r="C15" s="369">
        <v>4</v>
      </c>
      <c r="D15" s="353" t="s">
        <v>917</v>
      </c>
      <c r="E15" s="366"/>
      <c r="G15" s="359"/>
      <c r="M15" s="351" t="s">
        <v>929</v>
      </c>
      <c r="N15" s="352"/>
      <c r="O15" s="392" t="s">
        <v>930</v>
      </c>
      <c r="P15" s="352"/>
      <c r="Q15" s="358"/>
    </row>
    <row r="16" spans="1:18">
      <c r="B16" s="379"/>
      <c r="C16" s="366"/>
      <c r="D16" s="392" t="s">
        <v>930</v>
      </c>
      <c r="E16" s="366"/>
      <c r="F16" s="380"/>
      <c r="G16" s="359"/>
      <c r="M16" s="351"/>
      <c r="N16" s="352" t="s">
        <v>931</v>
      </c>
      <c r="O16" s="352">
        <v>25</v>
      </c>
      <c r="P16" s="352">
        <v>60</v>
      </c>
      <c r="Q16" s="358">
        <v>2.4</v>
      </c>
      <c r="R16" s="393"/>
    </row>
    <row r="17" spans="2:18">
      <c r="B17" s="379"/>
      <c r="C17" s="366"/>
      <c r="D17" s="392"/>
      <c r="E17" s="366"/>
      <c r="F17" s="380"/>
      <c r="G17" s="359"/>
      <c r="M17" s="351"/>
      <c r="N17" s="352" t="s">
        <v>932</v>
      </c>
      <c r="O17" s="352">
        <v>1.5</v>
      </c>
      <c r="P17" s="352">
        <v>15</v>
      </c>
      <c r="Q17" s="358">
        <f>P17/O17</f>
        <v>10</v>
      </c>
      <c r="R17" s="393"/>
    </row>
    <row r="18" spans="2:18">
      <c r="B18" s="394" t="s">
        <v>933</v>
      </c>
      <c r="C18" s="359"/>
      <c r="D18" s="359"/>
      <c r="E18" s="359"/>
      <c r="F18" s="359"/>
      <c r="G18" s="359"/>
      <c r="H18" s="359"/>
      <c r="I18" s="359"/>
      <c r="M18" s="351"/>
      <c r="N18" s="352"/>
      <c r="O18" s="352"/>
      <c r="P18" s="352"/>
      <c r="Q18" s="395"/>
    </row>
    <row r="19" spans="2:18">
      <c r="B19" s="396" t="s">
        <v>934</v>
      </c>
      <c r="C19" s="397"/>
      <c r="D19" s="397"/>
      <c r="E19" s="397"/>
      <c r="F19" s="397"/>
      <c r="G19" s="397"/>
      <c r="H19" s="397"/>
      <c r="I19" s="397"/>
      <c r="M19" s="398"/>
      <c r="N19" s="399"/>
      <c r="O19" s="399"/>
      <c r="P19" s="399" t="s">
        <v>698</v>
      </c>
      <c r="Q19" s="400">
        <f>AVERAGE(Q5:Q17)</f>
        <v>3.9200000000000004</v>
      </c>
    </row>
    <row r="20" spans="2:18">
      <c r="B20" s="397"/>
      <c r="C20" s="401">
        <v>2019</v>
      </c>
      <c r="D20" s="402" t="s">
        <v>935</v>
      </c>
      <c r="E20" s="397">
        <v>2021</v>
      </c>
      <c r="F20" s="397">
        <v>2022</v>
      </c>
      <c r="G20" s="397">
        <v>2023</v>
      </c>
      <c r="H20" s="397">
        <v>2024</v>
      </c>
      <c r="I20" s="397">
        <v>2025</v>
      </c>
    </row>
    <row r="21" spans="2:18">
      <c r="B21" s="397" t="s">
        <v>936</v>
      </c>
      <c r="C21" s="403">
        <v>59639.9</v>
      </c>
      <c r="D21" s="403">
        <v>60308.9</v>
      </c>
      <c r="E21" s="403"/>
      <c r="F21" s="403"/>
      <c r="G21" s="403"/>
      <c r="H21" s="403"/>
      <c r="I21" s="403"/>
    </row>
    <row r="22" spans="2:18">
      <c r="B22" s="397" t="s">
        <v>937</v>
      </c>
      <c r="C22" s="403">
        <v>594.1</v>
      </c>
      <c r="D22" s="403">
        <v>479.1</v>
      </c>
      <c r="E22" s="403"/>
      <c r="F22" s="403"/>
      <c r="G22" s="403"/>
      <c r="H22" s="403"/>
      <c r="I22" s="403"/>
    </row>
    <row r="23" spans="2:18">
      <c r="B23" s="396" t="s">
        <v>938</v>
      </c>
      <c r="C23" s="404">
        <f>SUM(C21:C22)</f>
        <v>60234</v>
      </c>
      <c r="D23" s="404">
        <f>SUM(D21:D22)</f>
        <v>60788</v>
      </c>
      <c r="E23" s="404">
        <f>D23</f>
        <v>60788</v>
      </c>
      <c r="F23" s="404">
        <f>E23</f>
        <v>60788</v>
      </c>
      <c r="G23" s="404">
        <f>F23</f>
        <v>60788</v>
      </c>
      <c r="H23" s="404">
        <f>G23</f>
        <v>60788</v>
      </c>
      <c r="I23" s="404">
        <f>H23</f>
        <v>60788</v>
      </c>
    </row>
    <row r="24" spans="2:18">
      <c r="B24" s="397" t="s">
        <v>939</v>
      </c>
      <c r="C24" s="397"/>
      <c r="D24" s="405">
        <f t="shared" ref="D24:I24" si="0">D23*300</f>
        <v>18236400</v>
      </c>
      <c r="E24" s="405">
        <f t="shared" si="0"/>
        <v>18236400</v>
      </c>
      <c r="F24" s="405">
        <f t="shared" si="0"/>
        <v>18236400</v>
      </c>
      <c r="G24" s="405">
        <f t="shared" si="0"/>
        <v>18236400</v>
      </c>
      <c r="H24" s="405">
        <f t="shared" si="0"/>
        <v>18236400</v>
      </c>
      <c r="I24" s="405">
        <f t="shared" si="0"/>
        <v>18236400</v>
      </c>
    </row>
    <row r="25" spans="2:18">
      <c r="B25" s="397" t="s">
        <v>940</v>
      </c>
      <c r="C25" s="403">
        <v>16938.3</v>
      </c>
      <c r="D25" s="403">
        <v>17032.599999999999</v>
      </c>
      <c r="E25" s="403"/>
      <c r="F25" s="403"/>
      <c r="G25" s="403"/>
      <c r="H25" s="403"/>
      <c r="I25" s="403"/>
    </row>
    <row r="26" spans="2:18">
      <c r="B26" s="397" t="s">
        <v>941</v>
      </c>
      <c r="C26" s="403">
        <v>436.2</v>
      </c>
      <c r="D26" s="403">
        <v>453</v>
      </c>
      <c r="E26" s="403"/>
      <c r="F26" s="403"/>
      <c r="G26" s="403"/>
      <c r="H26" s="403"/>
      <c r="I26" s="403"/>
    </row>
    <row r="27" spans="2:18">
      <c r="B27" s="397" t="s">
        <v>942</v>
      </c>
      <c r="C27" s="403">
        <v>64.8</v>
      </c>
      <c r="D27" s="403">
        <v>47.8</v>
      </c>
      <c r="E27" s="403"/>
      <c r="F27" s="403"/>
      <c r="G27" s="403"/>
      <c r="H27" s="403"/>
      <c r="I27" s="403"/>
    </row>
    <row r="28" spans="2:18">
      <c r="B28" s="397" t="s">
        <v>943</v>
      </c>
      <c r="C28" s="403">
        <v>4.5999999999999996</v>
      </c>
      <c r="D28" s="403">
        <v>4.8</v>
      </c>
      <c r="E28" s="403"/>
      <c r="F28" s="403"/>
      <c r="G28" s="403"/>
      <c r="H28" s="403"/>
      <c r="I28" s="403"/>
    </row>
    <row r="29" spans="2:18">
      <c r="B29" s="396" t="s">
        <v>944</v>
      </c>
      <c r="C29" s="396">
        <f>SUM(C25:C28)</f>
        <v>17443.899999999998</v>
      </c>
      <c r="D29" s="396">
        <f>SUM(D25:D28)</f>
        <v>17538.199999999997</v>
      </c>
      <c r="E29" s="396">
        <f>D29</f>
        <v>17538.199999999997</v>
      </c>
      <c r="F29" s="396">
        <f>E29</f>
        <v>17538.199999999997</v>
      </c>
      <c r="G29" s="396">
        <f>F29</f>
        <v>17538.199999999997</v>
      </c>
      <c r="H29" s="396">
        <f>G29</f>
        <v>17538.199999999997</v>
      </c>
      <c r="I29" s="396">
        <f>H29</f>
        <v>17538.199999999997</v>
      </c>
    </row>
    <row r="30" spans="2:18">
      <c r="B30" s="397" t="s">
        <v>945</v>
      </c>
      <c r="C30" s="397"/>
      <c r="D30" s="405">
        <f t="shared" ref="D30:I30" si="1">D29*200</f>
        <v>3507639.9999999995</v>
      </c>
      <c r="E30" s="405">
        <f>E29*200</f>
        <v>3507639.9999999995</v>
      </c>
      <c r="F30" s="405">
        <f t="shared" si="1"/>
        <v>3507639.9999999995</v>
      </c>
      <c r="G30" s="405">
        <f t="shared" si="1"/>
        <v>3507639.9999999995</v>
      </c>
      <c r="H30" s="405">
        <f t="shared" si="1"/>
        <v>3507639.9999999995</v>
      </c>
      <c r="I30" s="405">
        <f t="shared" si="1"/>
        <v>3507639.9999999995</v>
      </c>
    </row>
    <row r="31" spans="2:18">
      <c r="B31" s="397" t="s">
        <v>946</v>
      </c>
      <c r="C31" s="397"/>
      <c r="D31" s="397"/>
      <c r="E31" s="397"/>
      <c r="F31" s="406">
        <v>0.4</v>
      </c>
      <c r="G31" s="406">
        <v>1</v>
      </c>
      <c r="H31" s="406">
        <v>0.7</v>
      </c>
      <c r="I31" s="406"/>
    </row>
    <row r="32" spans="2:18">
      <c r="B32" s="397" t="s">
        <v>947</v>
      </c>
      <c r="C32" s="397"/>
      <c r="D32" s="397"/>
      <c r="E32" s="405"/>
      <c r="F32" s="405">
        <f>(F24+F30)*F31</f>
        <v>8697616</v>
      </c>
      <c r="G32" s="405">
        <f>(G24+G30)*G31</f>
        <v>21744040</v>
      </c>
      <c r="H32" s="405">
        <f>(H24+H30)*H31</f>
        <v>15220827.999999998</v>
      </c>
      <c r="I32" s="405"/>
    </row>
    <row r="33" spans="1:10">
      <c r="B33" s="397" t="s">
        <v>948</v>
      </c>
      <c r="C33" s="397"/>
      <c r="D33" s="397"/>
      <c r="E33" s="397"/>
      <c r="F33" s="397"/>
      <c r="G33" s="397"/>
      <c r="H33" s="407">
        <f>SUM(F32:H32)</f>
        <v>45662484</v>
      </c>
      <c r="I33" s="397"/>
    </row>
    <row r="34" spans="1:10">
      <c r="B34" s="337"/>
    </row>
    <row r="35" spans="1:10">
      <c r="B35" s="337"/>
      <c r="F35" s="408">
        <v>2500000</v>
      </c>
      <c r="G35" s="408"/>
      <c r="H35" s="408"/>
      <c r="I35" s="408"/>
      <c r="J35" s="409"/>
    </row>
    <row r="36" spans="1:10" ht="15.75" thickBot="1">
      <c r="B36" s="337"/>
      <c r="F36" s="590">
        <f>F32+F35</f>
        <v>11197616</v>
      </c>
      <c r="G36" s="590">
        <f t="shared" ref="G36:H36" si="2">G32+G35</f>
        <v>21744040</v>
      </c>
      <c r="H36" s="590">
        <f t="shared" si="2"/>
        <v>15220827.999999998</v>
      </c>
      <c r="I36" s="408"/>
      <c r="J36" s="409"/>
    </row>
    <row r="37" spans="1:10" ht="26.25">
      <c r="B37" s="269" t="s">
        <v>900</v>
      </c>
      <c r="C37" s="361" t="s">
        <v>949</v>
      </c>
      <c r="D37" s="361" t="s">
        <v>950</v>
      </c>
      <c r="E37" s="362" t="s">
        <v>913</v>
      </c>
      <c r="F37" s="589">
        <f>F36/1000000</f>
        <v>11.197616</v>
      </c>
      <c r="G37" s="589">
        <f t="shared" ref="G37:H37" si="3">G36/1000000</f>
        <v>21.744039999999998</v>
      </c>
      <c r="H37" s="589">
        <f t="shared" si="3"/>
        <v>15.220827999999997</v>
      </c>
      <c r="I37" s="411"/>
    </row>
    <row r="38" spans="1:10">
      <c r="A38" s="337">
        <v>1</v>
      </c>
      <c r="B38" s="365" t="s">
        <v>951</v>
      </c>
      <c r="C38" s="366">
        <v>9</v>
      </c>
      <c r="D38" s="367">
        <f>C42</f>
        <v>250000</v>
      </c>
      <c r="E38" s="368">
        <f>C38*D38</f>
        <v>2250000</v>
      </c>
      <c r="G38" s="410"/>
      <c r="H38" s="412"/>
      <c r="I38" s="411"/>
    </row>
    <row r="39" spans="1:10" ht="15.75" thickBot="1">
      <c r="B39" s="373"/>
      <c r="C39" s="374"/>
      <c r="D39" s="374"/>
      <c r="E39" s="375">
        <f>SUM(E38:E38)</f>
        <v>2250000</v>
      </c>
      <c r="G39" s="410"/>
      <c r="H39" s="410"/>
      <c r="I39" s="411"/>
    </row>
    <row r="40" spans="1:10">
      <c r="B40" s="337"/>
      <c r="F40" s="413"/>
      <c r="G40" s="414"/>
      <c r="H40" s="414"/>
      <c r="I40" s="411"/>
    </row>
    <row r="41" spans="1:10">
      <c r="A41" s="415" t="s">
        <v>706</v>
      </c>
      <c r="F41" s="413"/>
      <c r="G41" s="414"/>
      <c r="H41" s="414"/>
      <c r="I41" s="411"/>
    </row>
    <row r="42" spans="1:10">
      <c r="A42" s="337">
        <v>1</v>
      </c>
      <c r="B42" s="684" t="s">
        <v>952</v>
      </c>
      <c r="C42" s="340">
        <v>250000</v>
      </c>
      <c r="D42" s="124" t="s">
        <v>953</v>
      </c>
      <c r="F42" s="413"/>
      <c r="G42" s="414"/>
      <c r="H42" s="414"/>
      <c r="I42" s="411"/>
    </row>
    <row r="43" spans="1:10">
      <c r="B43" s="684"/>
      <c r="F43" s="413"/>
      <c r="G43" s="414"/>
      <c r="H43" s="414"/>
      <c r="I43" s="411"/>
    </row>
    <row r="44" spans="1:10">
      <c r="B44" s="684"/>
      <c r="F44" s="416"/>
      <c r="G44" s="414"/>
      <c r="H44" s="414"/>
      <c r="I44" s="411"/>
    </row>
    <row r="45" spans="1:10">
      <c r="B45" s="337"/>
      <c r="F45" s="417"/>
      <c r="G45" s="414"/>
      <c r="H45" s="414"/>
      <c r="I45" s="411"/>
    </row>
    <row r="46" spans="1:10">
      <c r="F46" s="411"/>
      <c r="G46" s="418"/>
      <c r="H46" s="411"/>
      <c r="I46" s="411"/>
    </row>
  </sheetData>
  <mergeCells count="1">
    <mergeCell ref="B42:B44"/>
  </mergeCells>
  <hyperlinks>
    <hyperlink ref="D14" r:id="rId1"/>
    <hyperlink ref="D42" r:id="rId2" display="https://www.apvv.sk/buxus/docs/vyzvy/vseobecne/vv2020/vv2020-znenie-vyzvy.pdf"/>
    <hyperlink ref="D15" r:id="rId3"/>
    <hyperlink ref="D16" r:id="rId4"/>
    <hyperlink ref="O15" r:id="rId5"/>
    <hyperlink ref="O9" r:id="rId6"/>
    <hyperlink ref="O4" r:id="rId7"/>
  </hyperlinks>
  <pageMargins left="0.7" right="0.7" top="0.75" bottom="0.75" header="0.3" footer="0.3"/>
  <pageSetup paperSize="9" orientation="portrait" r:id="rId8"/>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Z999"/>
  <sheetViews>
    <sheetView showGridLines="0" tabSelected="1" zoomScaleNormal="100" workbookViewId="0">
      <pane xSplit="1" topLeftCell="B1" activePane="topRight" state="frozen"/>
      <selection pane="topRight" activeCell="F2" sqref="F2"/>
    </sheetView>
  </sheetViews>
  <sheetFormatPr defaultColWidth="14.42578125" defaultRowHeight="15" customHeight="1"/>
  <cols>
    <col min="1" max="1" width="37.28515625" style="485" customWidth="1"/>
    <col min="2" max="2" width="10.28515625" style="485" customWidth="1"/>
    <col min="3" max="3" width="12.140625" style="485" customWidth="1"/>
    <col min="4" max="4" width="10.42578125" style="485" customWidth="1"/>
    <col min="5" max="5" width="9.28515625" style="485" customWidth="1"/>
    <col min="6" max="6" width="10.7109375" style="485" customWidth="1"/>
    <col min="7" max="7" width="11.42578125" style="485" customWidth="1"/>
    <col min="8" max="8" width="11.85546875" style="485" customWidth="1"/>
    <col min="9" max="9" width="21.7109375" style="485" customWidth="1"/>
    <col min="10" max="10" width="14" style="485" customWidth="1"/>
    <col min="11" max="11" width="53.28515625" style="485" customWidth="1"/>
    <col min="12" max="12" width="57.5703125" style="485" customWidth="1"/>
    <col min="13" max="13" width="20.7109375" style="485" customWidth="1"/>
    <col min="14" max="14" width="51.28515625" style="485" customWidth="1"/>
    <col min="15" max="15" width="8.28515625" style="485" customWidth="1"/>
    <col min="16" max="26" width="6.7109375" style="485" customWidth="1"/>
    <col min="27" max="16384" width="14.42578125" style="485"/>
  </cols>
  <sheetData>
    <row r="1" spans="1:26" ht="28.5" customHeight="1">
      <c r="A1" s="482" t="s">
        <v>546</v>
      </c>
      <c r="B1" s="482" t="s">
        <v>547</v>
      </c>
      <c r="C1" s="566" t="s">
        <v>548</v>
      </c>
      <c r="D1" s="566" t="s">
        <v>549</v>
      </c>
      <c r="E1" s="566" t="s">
        <v>1192</v>
      </c>
      <c r="F1" s="566" t="s">
        <v>1193</v>
      </c>
      <c r="G1" s="566" t="s">
        <v>550</v>
      </c>
      <c r="H1" s="566" t="s">
        <v>551</v>
      </c>
      <c r="I1" s="566" t="s">
        <v>552</v>
      </c>
      <c r="J1" s="482" t="s">
        <v>553</v>
      </c>
      <c r="K1" s="483" t="s">
        <v>554</v>
      </c>
      <c r="L1" s="482" t="s">
        <v>1018</v>
      </c>
      <c r="M1" s="482" t="s">
        <v>1022</v>
      </c>
      <c r="N1" s="482" t="s">
        <v>1180</v>
      </c>
      <c r="O1" s="484"/>
      <c r="P1" s="484"/>
      <c r="Q1" s="484"/>
      <c r="R1" s="484"/>
      <c r="S1" s="484"/>
      <c r="T1" s="484"/>
      <c r="U1" s="484"/>
      <c r="V1" s="484"/>
      <c r="W1" s="484"/>
      <c r="X1" s="484"/>
      <c r="Y1" s="484"/>
      <c r="Z1" s="484"/>
    </row>
    <row r="2" spans="1:26">
      <c r="A2" s="486" t="s">
        <v>555</v>
      </c>
      <c r="B2" s="487" t="s">
        <v>556</v>
      </c>
      <c r="C2" s="487" t="s">
        <v>557</v>
      </c>
      <c r="D2" s="487"/>
      <c r="E2" s="487">
        <v>250</v>
      </c>
      <c r="F2" s="487">
        <v>500</v>
      </c>
      <c r="G2" s="487">
        <v>250</v>
      </c>
      <c r="H2" s="487">
        <v>1</v>
      </c>
      <c r="I2" s="487"/>
      <c r="J2" s="572">
        <f>G2*SUM(B$42:B$50)</f>
        <v>9252080</v>
      </c>
      <c r="K2" s="574" t="s">
        <v>558</v>
      </c>
      <c r="L2" s="490" t="s">
        <v>707</v>
      </c>
      <c r="M2" s="529" t="s">
        <v>1024</v>
      </c>
      <c r="N2" s="532" t="s">
        <v>1023</v>
      </c>
      <c r="O2" s="489"/>
      <c r="P2" s="489"/>
      <c r="Q2" s="489"/>
      <c r="R2" s="489"/>
      <c r="S2" s="489"/>
      <c r="T2" s="489"/>
      <c r="U2" s="489"/>
      <c r="V2" s="489"/>
      <c r="W2" s="489"/>
      <c r="X2" s="489"/>
      <c r="Y2" s="489"/>
      <c r="Z2" s="489"/>
    </row>
    <row r="3" spans="1:26">
      <c r="A3" s="486" t="s">
        <v>559</v>
      </c>
      <c r="B3" s="487" t="s">
        <v>556</v>
      </c>
      <c r="C3" s="487" t="s">
        <v>560</v>
      </c>
      <c r="D3" s="487">
        <v>35</v>
      </c>
      <c r="E3" s="487">
        <v>45</v>
      </c>
      <c r="F3" s="487"/>
      <c r="G3" s="487">
        <v>35</v>
      </c>
      <c r="H3" s="487">
        <v>1</v>
      </c>
      <c r="I3" s="487" t="s">
        <v>561</v>
      </c>
      <c r="J3" s="572">
        <f>'Investícia 1 Digitalizácia škôl'!$G3*SUM(B$35:B$41)</f>
        <v>1281515.1999999997</v>
      </c>
      <c r="K3" s="574" t="s">
        <v>562</v>
      </c>
      <c r="L3" s="490" t="s">
        <v>708</v>
      </c>
      <c r="M3" s="490" t="s">
        <v>1025</v>
      </c>
      <c r="N3" s="532" t="s">
        <v>1026</v>
      </c>
      <c r="O3" s="489"/>
      <c r="P3" s="489"/>
      <c r="Q3" s="489"/>
      <c r="R3" s="489"/>
      <c r="S3" s="489"/>
      <c r="T3" s="489"/>
      <c r="U3" s="489"/>
      <c r="V3" s="489"/>
      <c r="W3" s="489"/>
      <c r="X3" s="489"/>
      <c r="Y3" s="489"/>
      <c r="Z3" s="489"/>
    </row>
    <row r="4" spans="1:26" ht="24.75">
      <c r="A4" s="486" t="s">
        <v>563</v>
      </c>
      <c r="B4" s="487" t="s">
        <v>556</v>
      </c>
      <c r="C4" s="487" t="s">
        <v>564</v>
      </c>
      <c r="D4" s="487"/>
      <c r="E4" s="487"/>
      <c r="F4" s="487">
        <v>1000</v>
      </c>
      <c r="G4" s="487">
        <v>1000</v>
      </c>
      <c r="H4" s="487"/>
      <c r="I4" s="487"/>
      <c r="J4" s="572">
        <f>Table_2[[#This Row],[Cena do vzorca]]*SUM(E51:E53)</f>
        <v>3151000</v>
      </c>
      <c r="K4" s="574" t="s">
        <v>565</v>
      </c>
      <c r="L4" s="490" t="s">
        <v>709</v>
      </c>
      <c r="M4" s="490" t="s">
        <v>1019</v>
      </c>
      <c r="N4" s="532" t="str">
        <f>'Investícia 1 - Detaily'!$A$32</f>
        <v>Inkluzívne vybavenie</v>
      </c>
      <c r="O4" s="489"/>
      <c r="P4" s="489"/>
      <c r="Q4" s="489"/>
      <c r="R4" s="489"/>
      <c r="S4" s="489"/>
      <c r="T4" s="489"/>
      <c r="U4" s="489"/>
      <c r="V4" s="489"/>
      <c r="W4" s="489"/>
      <c r="X4" s="489"/>
      <c r="Y4" s="489"/>
      <c r="Z4" s="489"/>
    </row>
    <row r="5" spans="1:26" ht="24.75">
      <c r="A5" s="486" t="s">
        <v>566</v>
      </c>
      <c r="B5" s="487" t="s">
        <v>556</v>
      </c>
      <c r="C5" s="490" t="s">
        <v>557</v>
      </c>
      <c r="D5" s="487"/>
      <c r="E5" s="487">
        <v>700</v>
      </c>
      <c r="F5" s="487">
        <v>100</v>
      </c>
      <c r="G5" s="487">
        <v>800</v>
      </c>
      <c r="H5" s="487">
        <v>1</v>
      </c>
      <c r="I5" s="486" t="s">
        <v>567</v>
      </c>
      <c r="J5" s="572">
        <f>Table_2[[#This Row],[Cena do vzorca]]*SUM(E42:E50)</f>
        <v>48365600</v>
      </c>
      <c r="K5" s="574"/>
      <c r="L5" s="490" t="s">
        <v>710</v>
      </c>
      <c r="M5" s="490" t="s">
        <v>1019</v>
      </c>
      <c r="N5" s="532" t="str">
        <f>'Investícia 1 - Detaily'!$A$3</f>
        <v xml:space="preserve">Nacenenie komponentov pre wifi sieť Gymnázium Grosslingová </v>
      </c>
      <c r="O5" s="489"/>
      <c r="P5" s="489"/>
      <c r="Q5" s="489"/>
      <c r="R5" s="489"/>
      <c r="S5" s="489"/>
      <c r="T5" s="489"/>
      <c r="U5" s="489"/>
      <c r="V5" s="489"/>
      <c r="W5" s="489"/>
      <c r="X5" s="489"/>
      <c r="Y5" s="489"/>
      <c r="Z5" s="489"/>
    </row>
    <row r="6" spans="1:26" ht="24.75">
      <c r="A6" s="486" t="s">
        <v>568</v>
      </c>
      <c r="B6" s="490" t="s">
        <v>556</v>
      </c>
      <c r="C6" s="490" t="s">
        <v>557</v>
      </c>
      <c r="D6" s="487"/>
      <c r="E6" s="487">
        <v>500</v>
      </c>
      <c r="F6" s="487"/>
      <c r="G6" s="487">
        <v>500</v>
      </c>
      <c r="H6" s="487"/>
      <c r="I6" s="486" t="s">
        <v>569</v>
      </c>
      <c r="J6" s="572">
        <f>Table_2[[#This Row],[Cena do vzorca]]*SUM(E42:E50)</f>
        <v>30228500</v>
      </c>
      <c r="K6" s="574"/>
      <c r="L6" s="490" t="s">
        <v>710</v>
      </c>
      <c r="M6" s="490" t="s">
        <v>1019</v>
      </c>
      <c r="N6" s="532" t="str">
        <f>'Investícia 1 - Detaily'!$A$21</f>
        <v xml:space="preserve">Nacenenie výmeny elektrických rozvodov pre sieť  Gymnázium Grosslingová </v>
      </c>
      <c r="O6" s="489"/>
      <c r="P6" s="489"/>
      <c r="Q6" s="489"/>
      <c r="R6" s="489"/>
      <c r="S6" s="489"/>
      <c r="T6" s="489"/>
      <c r="U6" s="489"/>
      <c r="V6" s="489"/>
      <c r="W6" s="489"/>
      <c r="X6" s="489"/>
      <c r="Y6" s="489"/>
      <c r="Z6" s="489"/>
    </row>
    <row r="7" spans="1:26" ht="36.75">
      <c r="A7" s="486" t="s">
        <v>570</v>
      </c>
      <c r="B7" s="487" t="s">
        <v>556</v>
      </c>
      <c r="C7" s="487" t="s">
        <v>560</v>
      </c>
      <c r="D7" s="487"/>
      <c r="E7" s="487">
        <v>700</v>
      </c>
      <c r="F7" s="487">
        <v>500</v>
      </c>
      <c r="G7" s="487">
        <v>600</v>
      </c>
      <c r="H7" s="487">
        <v>1</v>
      </c>
      <c r="I7" s="487" t="s">
        <v>571</v>
      </c>
      <c r="J7" s="572">
        <f>'Investícia 1 Digitalizácia škôl'!$G7*SUM(B$35:B$41)</f>
        <v>21968831.999999996</v>
      </c>
      <c r="K7" s="574" t="s">
        <v>572</v>
      </c>
      <c r="L7" s="488" t="s">
        <v>711</v>
      </c>
      <c r="M7" s="490" t="s">
        <v>1027</v>
      </c>
      <c r="N7" s="532" t="s">
        <v>1028</v>
      </c>
      <c r="O7" s="489"/>
      <c r="P7" s="489"/>
      <c r="Q7" s="489"/>
      <c r="R7" s="489"/>
      <c r="S7" s="489"/>
      <c r="T7" s="489"/>
      <c r="U7" s="489"/>
      <c r="V7" s="489"/>
      <c r="W7" s="489"/>
      <c r="X7" s="489"/>
      <c r="Y7" s="489"/>
      <c r="Z7" s="489"/>
    </row>
    <row r="8" spans="1:26">
      <c r="A8" s="486" t="s">
        <v>573</v>
      </c>
      <c r="B8" s="487" t="s">
        <v>556</v>
      </c>
      <c r="C8" s="487" t="s">
        <v>574</v>
      </c>
      <c r="D8" s="487">
        <v>0</v>
      </c>
      <c r="E8" s="487">
        <v>0</v>
      </c>
      <c r="F8" s="487">
        <v>0</v>
      </c>
      <c r="G8" s="487">
        <v>0</v>
      </c>
      <c r="H8" s="487">
        <v>1</v>
      </c>
      <c r="I8" s="487" t="s">
        <v>575</v>
      </c>
      <c r="J8" s="572">
        <v>0</v>
      </c>
      <c r="K8" s="574"/>
      <c r="L8" s="490"/>
      <c r="M8" s="490" t="s">
        <v>1020</v>
      </c>
      <c r="N8" s="490"/>
      <c r="O8" s="489"/>
      <c r="P8" s="489"/>
      <c r="Q8" s="489"/>
      <c r="R8" s="489"/>
      <c r="S8" s="489"/>
      <c r="T8" s="489"/>
      <c r="U8" s="489"/>
      <c r="V8" s="489"/>
      <c r="W8" s="489"/>
      <c r="X8" s="489"/>
      <c r="Y8" s="489"/>
      <c r="Z8" s="489"/>
    </row>
    <row r="9" spans="1:26" ht="24.75">
      <c r="A9" s="486" t="s">
        <v>573</v>
      </c>
      <c r="B9" s="487" t="s">
        <v>556</v>
      </c>
      <c r="C9" s="487" t="s">
        <v>560</v>
      </c>
      <c r="D9" s="487"/>
      <c r="E9" s="487">
        <v>35</v>
      </c>
      <c r="F9" s="487">
        <v>25</v>
      </c>
      <c r="G9" s="487">
        <v>100</v>
      </c>
      <c r="H9" s="487">
        <v>1</v>
      </c>
      <c r="I9" s="486" t="s">
        <v>576</v>
      </c>
      <c r="J9" s="572">
        <f>Table_2[[#This Row],[Cena do vzorca]]*SUM(E35:E41)</f>
        <v>6181700</v>
      </c>
      <c r="K9" s="574" t="s">
        <v>577</v>
      </c>
      <c r="L9" s="490" t="s">
        <v>712</v>
      </c>
      <c r="M9" s="490" t="s">
        <v>1021</v>
      </c>
      <c r="N9" s="490"/>
      <c r="O9" s="489"/>
      <c r="P9" s="489"/>
      <c r="Q9" s="489"/>
      <c r="R9" s="489"/>
      <c r="S9" s="489"/>
      <c r="T9" s="489"/>
      <c r="U9" s="489"/>
      <c r="V9" s="489"/>
      <c r="W9" s="489"/>
      <c r="X9" s="489"/>
      <c r="Y9" s="489"/>
      <c r="Z9" s="489"/>
    </row>
    <row r="10" spans="1:26">
      <c r="A10" s="486" t="s">
        <v>578</v>
      </c>
      <c r="B10" s="487" t="s">
        <v>556</v>
      </c>
      <c r="C10" s="490" t="s">
        <v>557</v>
      </c>
      <c r="D10" s="487">
        <v>425</v>
      </c>
      <c r="E10" s="487">
        <v>700</v>
      </c>
      <c r="F10" s="487">
        <v>425</v>
      </c>
      <c r="G10" s="487">
        <v>700</v>
      </c>
      <c r="H10" s="487">
        <v>1</v>
      </c>
      <c r="I10" s="487" t="s">
        <v>579</v>
      </c>
      <c r="J10" s="572">
        <f>'Investícia 1 Digitalizácia škôl'!$G10*SUM(B$42:B$50)</f>
        <v>25905824</v>
      </c>
      <c r="K10" s="574" t="s">
        <v>580</v>
      </c>
      <c r="L10" s="490" t="s">
        <v>707</v>
      </c>
      <c r="M10" s="490" t="s">
        <v>1029</v>
      </c>
      <c r="N10" s="532" t="s">
        <v>1030</v>
      </c>
      <c r="O10" s="489"/>
      <c r="P10" s="489"/>
      <c r="Q10" s="489"/>
      <c r="R10" s="489"/>
      <c r="S10" s="489"/>
      <c r="T10" s="489"/>
      <c r="U10" s="489"/>
      <c r="V10" s="489"/>
      <c r="W10" s="489"/>
      <c r="X10" s="489"/>
      <c r="Y10" s="489"/>
      <c r="Z10" s="489"/>
    </row>
    <row r="11" spans="1:26" ht="24.75">
      <c r="A11" s="486" t="s">
        <v>581</v>
      </c>
      <c r="B11" s="487" t="s">
        <v>556</v>
      </c>
      <c r="C11" s="490" t="s">
        <v>557</v>
      </c>
      <c r="D11" s="487"/>
      <c r="E11" s="487">
        <v>40</v>
      </c>
      <c r="F11" s="487"/>
      <c r="G11" s="487">
        <v>40</v>
      </c>
      <c r="H11" s="487">
        <v>1</v>
      </c>
      <c r="I11" s="486" t="s">
        <v>582</v>
      </c>
      <c r="J11" s="572">
        <f>'Investícia 1 Digitalizácia škôl'!$G11*SUM(B$42:B$50)</f>
        <v>1480332.8</v>
      </c>
      <c r="K11" s="574" t="s">
        <v>583</v>
      </c>
      <c r="L11" s="490" t="s">
        <v>707</v>
      </c>
      <c r="M11" s="490" t="s">
        <v>1031</v>
      </c>
      <c r="N11" s="532" t="s">
        <v>1032</v>
      </c>
      <c r="O11" s="489"/>
      <c r="P11" s="489"/>
      <c r="Q11" s="489"/>
      <c r="R11" s="489"/>
      <c r="S11" s="489"/>
      <c r="T11" s="489"/>
      <c r="U11" s="489"/>
      <c r="V11" s="489"/>
      <c r="W11" s="489"/>
      <c r="X11" s="489"/>
      <c r="Y11" s="489"/>
      <c r="Z11" s="489"/>
    </row>
    <row r="12" spans="1:26" ht="24.75">
      <c r="A12" s="486" t="s">
        <v>584</v>
      </c>
      <c r="B12" s="487" t="s">
        <v>556</v>
      </c>
      <c r="C12" s="487" t="s">
        <v>564</v>
      </c>
      <c r="D12" s="487"/>
      <c r="E12" s="487">
        <v>700</v>
      </c>
      <c r="F12" s="487">
        <v>600</v>
      </c>
      <c r="G12" s="487">
        <v>700</v>
      </c>
      <c r="H12" s="487">
        <v>1</v>
      </c>
      <c r="I12" s="486" t="s">
        <v>585</v>
      </c>
      <c r="J12" s="572">
        <f>'Investícia 1 Digitalizácia škôl'!$G12*SUM(B$51,B$53)</f>
        <v>1001567.0000000001</v>
      </c>
      <c r="K12" s="574" t="s">
        <v>586</v>
      </c>
      <c r="L12" s="488" t="s">
        <v>713</v>
      </c>
      <c r="M12" s="529" t="s">
        <v>1033</v>
      </c>
      <c r="N12" s="532" t="s">
        <v>1034</v>
      </c>
      <c r="O12" s="489"/>
      <c r="P12" s="489"/>
      <c r="Q12" s="489"/>
      <c r="R12" s="489"/>
      <c r="S12" s="489"/>
      <c r="T12" s="489"/>
      <c r="U12" s="489"/>
      <c r="V12" s="489"/>
      <c r="W12" s="489"/>
      <c r="X12" s="489"/>
      <c r="Y12" s="489"/>
      <c r="Z12" s="489"/>
    </row>
    <row r="13" spans="1:26" ht="24.75">
      <c r="A13" s="486" t="s">
        <v>587</v>
      </c>
      <c r="B13" s="487" t="s">
        <v>556</v>
      </c>
      <c r="C13" s="487" t="s">
        <v>564</v>
      </c>
      <c r="D13" s="487"/>
      <c r="E13" s="487">
        <v>200</v>
      </c>
      <c r="F13" s="487">
        <v>200</v>
      </c>
      <c r="G13" s="487">
        <v>800</v>
      </c>
      <c r="H13" s="487">
        <v>1</v>
      </c>
      <c r="I13" s="487" t="s">
        <v>588</v>
      </c>
      <c r="J13" s="572">
        <f>'Investícia 1 Digitalizácia škôl'!$G13*SUM(E51:E53)</f>
        <v>2520800</v>
      </c>
      <c r="K13" s="574" t="s">
        <v>589</v>
      </c>
      <c r="L13" s="490" t="s">
        <v>714</v>
      </c>
      <c r="M13" s="530"/>
      <c r="N13" s="533" t="s">
        <v>1035</v>
      </c>
      <c r="O13" s="489"/>
      <c r="P13" s="489"/>
      <c r="Q13" s="489"/>
      <c r="R13" s="489"/>
      <c r="S13" s="489"/>
      <c r="T13" s="489"/>
      <c r="U13" s="489"/>
      <c r="V13" s="489"/>
      <c r="W13" s="489"/>
      <c r="X13" s="489"/>
      <c r="Y13" s="489"/>
      <c r="Z13" s="489"/>
    </row>
    <row r="14" spans="1:26" ht="24.75">
      <c r="A14" s="486" t="s">
        <v>590</v>
      </c>
      <c r="B14" s="487" t="s">
        <v>556</v>
      </c>
      <c r="C14" s="487" t="s">
        <v>574</v>
      </c>
      <c r="D14" s="487">
        <v>310</v>
      </c>
      <c r="E14" s="487">
        <v>400</v>
      </c>
      <c r="F14" s="487">
        <v>200</v>
      </c>
      <c r="G14" s="487">
        <v>400</v>
      </c>
      <c r="H14" s="487">
        <v>15</v>
      </c>
      <c r="I14" s="487" t="s">
        <v>591</v>
      </c>
      <c r="J14" s="572">
        <f>'Investícia 1 Digitalizácia škôl'!$G14*SUM(B$28:B$34)/'Investícia 1 Digitalizácia škôl'!$H14</f>
        <v>11246209.866666663</v>
      </c>
      <c r="K14" s="574" t="s">
        <v>592</v>
      </c>
      <c r="L14" s="488" t="s">
        <v>715</v>
      </c>
      <c r="M14" s="490" t="s">
        <v>1175</v>
      </c>
      <c r="N14" s="532" t="str">
        <f>'Investícia 1 - Detaily'!$A$52</f>
        <v>Tablet</v>
      </c>
      <c r="O14" s="489"/>
      <c r="P14" s="489"/>
      <c r="Q14" s="489"/>
      <c r="R14" s="489"/>
      <c r="S14" s="489"/>
      <c r="T14" s="489"/>
      <c r="U14" s="489"/>
      <c r="V14" s="489"/>
      <c r="W14" s="489"/>
      <c r="X14" s="489"/>
      <c r="Y14" s="489"/>
      <c r="Z14" s="489"/>
    </row>
    <row r="15" spans="1:26" ht="36.75">
      <c r="A15" s="486" t="s">
        <v>593</v>
      </c>
      <c r="B15" s="487" t="s">
        <v>556</v>
      </c>
      <c r="C15" s="487" t="s">
        <v>574</v>
      </c>
      <c r="D15" s="487"/>
      <c r="E15" s="487">
        <v>10000</v>
      </c>
      <c r="F15" s="487">
        <v>8000</v>
      </c>
      <c r="G15" s="487">
        <v>10000</v>
      </c>
      <c r="H15" s="487">
        <v>300</v>
      </c>
      <c r="I15" s="487" t="s">
        <v>594</v>
      </c>
      <c r="J15" s="572">
        <f>'Investícia 1 Digitalizácia škôl'!$G15*SUM(B$28:B$34)/'Investícia 1 Digitalizácia škôl'!$H15</f>
        <v>14057762.333333328</v>
      </c>
      <c r="K15" s="574" t="s">
        <v>595</v>
      </c>
      <c r="L15" s="526" t="s">
        <v>716</v>
      </c>
      <c r="M15" s="527" t="s">
        <v>1036</v>
      </c>
      <c r="N15" s="532" t="s">
        <v>1037</v>
      </c>
      <c r="O15" s="491"/>
      <c r="P15" s="491"/>
      <c r="Q15" s="491"/>
      <c r="R15" s="491"/>
      <c r="S15" s="491"/>
      <c r="T15" s="491"/>
      <c r="U15" s="491"/>
      <c r="V15" s="491"/>
      <c r="W15" s="491"/>
      <c r="X15" s="491"/>
      <c r="Y15" s="491"/>
      <c r="Z15" s="491"/>
    </row>
    <row r="16" spans="1:26">
      <c r="A16" s="486" t="s">
        <v>596</v>
      </c>
      <c r="B16" s="487" t="s">
        <v>556</v>
      </c>
      <c r="C16" s="487" t="s">
        <v>574</v>
      </c>
      <c r="D16" s="487">
        <v>290</v>
      </c>
      <c r="E16" s="487"/>
      <c r="F16" s="487">
        <v>2000</v>
      </c>
      <c r="G16" s="487">
        <v>2000</v>
      </c>
      <c r="H16" s="487">
        <v>300</v>
      </c>
      <c r="I16" s="486" t="s">
        <v>597</v>
      </c>
      <c r="J16" s="572">
        <f>'Investícia 1 Digitalizácia škôl'!$G16*SUM(B$28:B$34)/'Investícia 1 Digitalizácia škôl'!$H16</f>
        <v>2811552.4666666659</v>
      </c>
      <c r="K16" s="574" t="s">
        <v>598</v>
      </c>
      <c r="L16" s="490" t="s">
        <v>717</v>
      </c>
      <c r="M16" s="528" t="s">
        <v>1038</v>
      </c>
      <c r="N16" s="532" t="s">
        <v>1039</v>
      </c>
      <c r="O16" s="489"/>
      <c r="P16" s="489"/>
      <c r="Q16" s="489"/>
      <c r="R16" s="489"/>
      <c r="S16" s="489"/>
      <c r="T16" s="489"/>
      <c r="U16" s="489"/>
      <c r="V16" s="489"/>
      <c r="W16" s="489"/>
      <c r="X16" s="489"/>
      <c r="Y16" s="489"/>
      <c r="Z16" s="489"/>
    </row>
    <row r="17" spans="1:26">
      <c r="A17" s="488" t="s">
        <v>599</v>
      </c>
      <c r="B17" s="490" t="s">
        <v>556</v>
      </c>
      <c r="C17" s="490" t="s">
        <v>564</v>
      </c>
      <c r="D17" s="490"/>
      <c r="E17" s="490">
        <v>400</v>
      </c>
      <c r="F17" s="490"/>
      <c r="G17" s="490">
        <v>400</v>
      </c>
      <c r="H17" s="490">
        <v>300</v>
      </c>
      <c r="I17" s="488"/>
      <c r="J17" s="572">
        <f>'Investícia 1 Digitalizácia škôl'!$G17*SUM(B$28:B$34)/'Investícia 1 Digitalizácia škôl'!$H17</f>
        <v>562310.49333333317</v>
      </c>
      <c r="K17" s="574" t="s">
        <v>600</v>
      </c>
      <c r="L17" s="490" t="s">
        <v>717</v>
      </c>
      <c r="M17" s="490" t="s">
        <v>1041</v>
      </c>
      <c r="N17" s="532" t="s">
        <v>1040</v>
      </c>
      <c r="O17" s="489"/>
      <c r="P17" s="489"/>
      <c r="Q17" s="489"/>
      <c r="R17" s="489"/>
      <c r="S17" s="489"/>
      <c r="T17" s="489"/>
      <c r="U17" s="489"/>
      <c r="V17" s="489"/>
      <c r="W17" s="489"/>
      <c r="X17" s="489"/>
      <c r="Y17" s="489"/>
      <c r="Z17" s="489"/>
    </row>
    <row r="18" spans="1:26">
      <c r="A18" s="492"/>
      <c r="B18" s="492"/>
      <c r="C18" s="492"/>
      <c r="D18" s="492"/>
      <c r="E18" s="492"/>
      <c r="F18" s="493"/>
      <c r="G18" s="492"/>
      <c r="H18" s="492"/>
      <c r="I18" s="492"/>
      <c r="J18" s="573">
        <f>SUBTOTAL(109,J2:J17)</f>
        <v>180015586.16</v>
      </c>
      <c r="K18" s="488"/>
      <c r="L18" s="489"/>
      <c r="M18" s="489"/>
      <c r="N18" s="489"/>
      <c r="O18" s="489"/>
      <c r="P18" s="489"/>
      <c r="Q18" s="489"/>
      <c r="R18" s="489"/>
      <c r="S18" s="489"/>
      <c r="T18" s="489"/>
      <c r="U18" s="489"/>
      <c r="V18" s="489"/>
      <c r="W18" s="489"/>
      <c r="X18" s="489"/>
      <c r="Y18" s="489"/>
      <c r="Z18" s="489"/>
    </row>
    <row r="19" spans="1:26">
      <c r="A19" s="489"/>
      <c r="B19" s="489"/>
      <c r="C19" s="489"/>
      <c r="D19" s="489"/>
      <c r="E19" s="489"/>
      <c r="F19" s="489"/>
      <c r="G19" s="489"/>
      <c r="H19" s="489"/>
      <c r="I19" s="489"/>
      <c r="J19" s="489"/>
      <c r="K19" s="489"/>
      <c r="L19" s="489"/>
      <c r="M19" s="489"/>
      <c r="N19" s="489"/>
      <c r="O19" s="489"/>
      <c r="P19" s="489"/>
      <c r="Q19" s="489"/>
      <c r="R19" s="489"/>
      <c r="S19" s="489"/>
      <c r="T19" s="489"/>
      <c r="U19" s="489"/>
      <c r="V19" s="489"/>
      <c r="W19" s="489"/>
      <c r="X19" s="489"/>
      <c r="Y19" s="489"/>
      <c r="Z19" s="489"/>
    </row>
    <row r="20" spans="1:26">
      <c r="A20" s="494" t="s">
        <v>601</v>
      </c>
      <c r="B20" s="489"/>
      <c r="C20" s="489"/>
      <c r="D20" s="489"/>
      <c r="E20" s="489"/>
      <c r="F20" s="489"/>
      <c r="G20" s="489"/>
      <c r="H20" s="489"/>
      <c r="I20" s="489"/>
      <c r="J20" s="489"/>
      <c r="K20" s="489"/>
      <c r="L20" s="489"/>
      <c r="M20" s="489"/>
      <c r="N20" s="489"/>
      <c r="O20" s="489"/>
      <c r="P20" s="489"/>
      <c r="Q20" s="489"/>
      <c r="R20" s="489"/>
      <c r="S20" s="489"/>
      <c r="T20" s="489"/>
      <c r="U20" s="489"/>
      <c r="V20" s="489"/>
      <c r="W20" s="489"/>
      <c r="X20" s="489"/>
      <c r="Y20" s="489"/>
      <c r="Z20" s="489"/>
    </row>
    <row r="21" spans="1:26" ht="15.75" customHeight="1">
      <c r="A21" s="525" t="s">
        <v>602</v>
      </c>
      <c r="B21" s="489"/>
      <c r="C21" s="489"/>
      <c r="D21" s="489"/>
      <c r="E21" s="489"/>
      <c r="F21" s="489"/>
      <c r="G21" s="489"/>
      <c r="H21" s="489"/>
      <c r="I21" s="489"/>
      <c r="J21" s="489"/>
      <c r="K21" s="489"/>
      <c r="L21" s="489"/>
      <c r="M21" s="489"/>
      <c r="N21" s="489"/>
      <c r="O21" s="489"/>
      <c r="P21" s="489"/>
      <c r="Q21" s="489"/>
      <c r="R21" s="489"/>
      <c r="S21" s="489"/>
      <c r="T21" s="489"/>
      <c r="U21" s="489"/>
      <c r="V21" s="489"/>
      <c r="W21" s="489"/>
      <c r="X21" s="489"/>
      <c r="Y21" s="489"/>
      <c r="Z21" s="489"/>
    </row>
    <row r="22" spans="1:26" ht="15.75" customHeight="1">
      <c r="A22" s="549" t="s">
        <v>603</v>
      </c>
      <c r="B22" s="489"/>
      <c r="C22" s="489"/>
      <c r="D22" s="489"/>
      <c r="E22" s="489"/>
      <c r="F22" s="489"/>
      <c r="G22" s="489"/>
      <c r="H22" s="489"/>
      <c r="I22" s="489"/>
      <c r="J22" s="489"/>
      <c r="K22" s="489"/>
      <c r="L22" s="489"/>
      <c r="M22" s="489"/>
      <c r="N22" s="489"/>
      <c r="O22" s="489"/>
      <c r="P22" s="489"/>
      <c r="Q22" s="489"/>
      <c r="R22" s="489"/>
      <c r="S22" s="489"/>
      <c r="T22" s="489"/>
      <c r="U22" s="489"/>
      <c r="V22" s="489"/>
      <c r="W22" s="489"/>
      <c r="X22" s="489"/>
      <c r="Y22" s="489"/>
      <c r="Z22" s="489"/>
    </row>
    <row r="23" spans="1:26" ht="15.75" customHeight="1">
      <c r="A23" s="549" t="s">
        <v>604</v>
      </c>
      <c r="B23" s="489"/>
      <c r="C23" s="489"/>
      <c r="D23" s="489"/>
      <c r="E23" s="489"/>
      <c r="F23" s="489"/>
      <c r="G23" s="489"/>
      <c r="H23" s="489"/>
      <c r="I23" s="489"/>
      <c r="J23" s="489"/>
      <c r="K23" s="489"/>
      <c r="L23" s="489"/>
      <c r="M23" s="489"/>
      <c r="N23" s="489"/>
      <c r="O23" s="489"/>
      <c r="P23" s="489"/>
      <c r="Q23" s="489"/>
      <c r="R23" s="489"/>
      <c r="S23" s="489"/>
      <c r="T23" s="489"/>
      <c r="U23" s="489"/>
      <c r="V23" s="489"/>
      <c r="W23" s="489"/>
      <c r="X23" s="489"/>
      <c r="Y23" s="489"/>
      <c r="Z23" s="489"/>
    </row>
    <row r="24" spans="1:26" ht="15.75" customHeight="1">
      <c r="A24" s="549" t="s">
        <v>605</v>
      </c>
      <c r="B24" s="489"/>
      <c r="C24" s="489"/>
      <c r="D24" s="489"/>
      <c r="E24" s="489"/>
      <c r="F24" s="489"/>
      <c r="G24" s="489"/>
      <c r="H24" s="489"/>
      <c r="I24" s="489"/>
      <c r="J24" s="489"/>
      <c r="K24" s="489"/>
      <c r="L24" s="489"/>
      <c r="M24" s="489"/>
      <c r="N24" s="489"/>
      <c r="O24" s="489"/>
      <c r="P24" s="489"/>
      <c r="Q24" s="489"/>
      <c r="R24" s="489"/>
      <c r="S24" s="489"/>
      <c r="T24" s="489"/>
      <c r="U24" s="489"/>
      <c r="V24" s="489"/>
      <c r="W24" s="489"/>
      <c r="X24" s="489"/>
      <c r="Y24" s="489"/>
      <c r="Z24" s="489"/>
    </row>
    <row r="25" spans="1:26" ht="15.75" customHeight="1">
      <c r="A25" s="489"/>
      <c r="B25" s="489"/>
      <c r="C25" s="489"/>
      <c r="D25" s="489"/>
      <c r="E25" s="489"/>
      <c r="F25" s="489"/>
      <c r="G25" s="489"/>
      <c r="H25" s="489"/>
      <c r="I25" s="489"/>
      <c r="J25" s="489"/>
      <c r="K25" s="489"/>
      <c r="L25" s="489"/>
      <c r="M25" s="489"/>
      <c r="N25" s="489"/>
      <c r="O25" s="489"/>
      <c r="P25" s="489"/>
      <c r="Q25" s="489"/>
      <c r="R25" s="489"/>
      <c r="S25" s="489"/>
      <c r="T25" s="489"/>
      <c r="U25" s="489"/>
      <c r="V25" s="489"/>
      <c r="W25" s="489"/>
      <c r="X25" s="489"/>
      <c r="Y25" s="489"/>
      <c r="Z25" s="489"/>
    </row>
    <row r="26" spans="1:26" ht="24.75" customHeight="1">
      <c r="A26" s="685" t="s">
        <v>606</v>
      </c>
      <c r="B26" s="686"/>
      <c r="C26" s="686"/>
      <c r="D26" s="686"/>
      <c r="E26" s="687"/>
      <c r="F26" s="489"/>
      <c r="G26" s="489"/>
      <c r="H26" s="489"/>
      <c r="I26" s="489"/>
      <c r="J26" s="489"/>
      <c r="K26" s="489"/>
      <c r="L26" s="489"/>
      <c r="M26" s="489"/>
      <c r="N26" s="489"/>
      <c r="O26" s="489"/>
      <c r="P26" s="489"/>
      <c r="Q26" s="489"/>
      <c r="R26" s="489"/>
      <c r="S26" s="489"/>
      <c r="T26" s="489"/>
      <c r="U26" s="489"/>
      <c r="V26" s="489"/>
      <c r="W26" s="489"/>
      <c r="X26" s="489"/>
      <c r="Y26" s="489"/>
      <c r="Z26" s="489"/>
    </row>
    <row r="27" spans="1:26" ht="57.75" customHeight="1" thickBot="1">
      <c r="A27" s="495" t="s">
        <v>607</v>
      </c>
      <c r="B27" s="550" t="s">
        <v>611</v>
      </c>
      <c r="C27" s="496" t="s">
        <v>609</v>
      </c>
      <c r="D27" s="497" t="s">
        <v>610</v>
      </c>
      <c r="E27" s="498" t="s">
        <v>608</v>
      </c>
      <c r="F27" s="489"/>
      <c r="G27" s="489"/>
      <c r="H27" s="489"/>
      <c r="I27" s="489"/>
      <c r="J27" s="489"/>
      <c r="K27" s="489"/>
      <c r="L27" s="489"/>
      <c r="M27" s="489"/>
      <c r="N27" s="489"/>
      <c r="O27" s="489"/>
      <c r="P27" s="489"/>
      <c r="Q27" s="489"/>
      <c r="R27" s="489"/>
      <c r="S27" s="489"/>
      <c r="T27" s="489"/>
      <c r="U27" s="489"/>
      <c r="V27" s="489"/>
      <c r="W27" s="489"/>
      <c r="X27" s="489"/>
    </row>
    <row r="28" spans="1:26" ht="14.25" customHeight="1" thickTop="1">
      <c r="A28" s="499" t="s">
        <v>612</v>
      </c>
      <c r="B28" s="567">
        <f t="shared" ref="B28:B53" si="0">E28*D28</f>
        <v>187046.31</v>
      </c>
      <c r="C28" s="500">
        <v>0.17</v>
      </c>
      <c r="D28" s="501">
        <f t="shared" ref="D28:D53" si="1">1-C28</f>
        <v>0.83</v>
      </c>
      <c r="E28" s="502">
        <v>225357</v>
      </c>
      <c r="F28" s="489"/>
      <c r="G28" s="503"/>
      <c r="H28" s="489"/>
      <c r="I28" s="489"/>
      <c r="J28" s="489"/>
      <c r="K28" s="489"/>
      <c r="L28" s="489"/>
      <c r="M28" s="489"/>
      <c r="N28" s="489"/>
      <c r="O28" s="489"/>
      <c r="P28" s="489"/>
      <c r="Q28" s="489"/>
      <c r="R28" s="489"/>
      <c r="S28" s="489"/>
      <c r="T28" s="489"/>
      <c r="U28" s="489"/>
      <c r="V28" s="489"/>
      <c r="W28" s="489"/>
      <c r="X28" s="489"/>
    </row>
    <row r="29" spans="1:26" ht="15.75" customHeight="1">
      <c r="A29" s="499" t="s">
        <v>613</v>
      </c>
      <c r="B29" s="567">
        <f t="shared" si="0"/>
        <v>106066.34999999999</v>
      </c>
      <c r="C29" s="504">
        <v>0.55000000000000004</v>
      </c>
      <c r="D29" s="505">
        <f t="shared" si="1"/>
        <v>0.44999999999999996</v>
      </c>
      <c r="E29" s="502">
        <v>235703</v>
      </c>
      <c r="F29" s="489"/>
      <c r="G29" s="503"/>
      <c r="H29" s="489"/>
      <c r="I29" s="503"/>
      <c r="J29" s="489"/>
      <c r="K29" s="489"/>
      <c r="L29" s="489"/>
      <c r="M29" s="489"/>
      <c r="N29" s="489"/>
      <c r="O29" s="489"/>
      <c r="P29" s="489"/>
      <c r="Q29" s="489"/>
      <c r="R29" s="489"/>
      <c r="S29" s="489"/>
      <c r="T29" s="489"/>
      <c r="U29" s="489"/>
      <c r="V29" s="489"/>
      <c r="W29" s="489"/>
      <c r="X29" s="489"/>
    </row>
    <row r="30" spans="1:26" ht="15.75" customHeight="1">
      <c r="A30" s="499" t="s">
        <v>614</v>
      </c>
      <c r="B30" s="567">
        <f t="shared" si="0"/>
        <v>5868.0999999999995</v>
      </c>
      <c r="C30" s="504">
        <v>0.17</v>
      </c>
      <c r="D30" s="505">
        <f t="shared" si="1"/>
        <v>0.83</v>
      </c>
      <c r="E30" s="502">
        <v>7070</v>
      </c>
      <c r="F30" s="489"/>
      <c r="G30" s="489"/>
      <c r="H30" s="489"/>
      <c r="I30" s="489"/>
      <c r="J30" s="489"/>
      <c r="K30" s="489"/>
      <c r="L30" s="489"/>
      <c r="M30" s="489"/>
      <c r="N30" s="489"/>
      <c r="O30" s="489"/>
      <c r="P30" s="489"/>
      <c r="Q30" s="489"/>
      <c r="R30" s="489"/>
      <c r="S30" s="489"/>
      <c r="T30" s="489"/>
      <c r="U30" s="489"/>
      <c r="V30" s="489"/>
      <c r="W30" s="489"/>
      <c r="X30" s="489"/>
    </row>
    <row r="31" spans="1:26" ht="15.75" customHeight="1">
      <c r="A31" s="499" t="s">
        <v>615</v>
      </c>
      <c r="B31" s="567">
        <f t="shared" si="0"/>
        <v>4352.8499999999995</v>
      </c>
      <c r="C31" s="504">
        <v>0.55000000000000004</v>
      </c>
      <c r="D31" s="505">
        <f t="shared" si="1"/>
        <v>0.44999999999999996</v>
      </c>
      <c r="E31" s="502">
        <v>9673</v>
      </c>
      <c r="F31" s="489"/>
      <c r="G31" s="489"/>
      <c r="H31" s="489"/>
      <c r="I31" s="489"/>
      <c r="J31" s="489"/>
      <c r="K31" s="489"/>
      <c r="L31" s="489"/>
      <c r="M31" s="489"/>
      <c r="N31" s="489"/>
      <c r="O31" s="489"/>
      <c r="P31" s="489"/>
      <c r="Q31" s="489"/>
      <c r="R31" s="489"/>
      <c r="S31" s="489"/>
      <c r="T31" s="489"/>
      <c r="U31" s="489"/>
      <c r="V31" s="489"/>
      <c r="W31" s="489"/>
      <c r="X31" s="489"/>
    </row>
    <row r="32" spans="1:26" ht="15.75" customHeight="1">
      <c r="A32" s="499" t="s">
        <v>616</v>
      </c>
      <c r="B32" s="567">
        <f t="shared" si="0"/>
        <v>2545.6099999999997</v>
      </c>
      <c r="C32" s="504">
        <v>0.17</v>
      </c>
      <c r="D32" s="505">
        <f t="shared" si="1"/>
        <v>0.83</v>
      </c>
      <c r="E32" s="502">
        <v>3067</v>
      </c>
      <c r="F32" s="489"/>
      <c r="G32" s="489"/>
      <c r="H32" s="489"/>
      <c r="I32" s="489"/>
      <c r="J32" s="489"/>
      <c r="K32" s="489"/>
      <c r="L32" s="489"/>
      <c r="M32" s="489"/>
      <c r="N32" s="489"/>
      <c r="O32" s="489"/>
      <c r="P32" s="489"/>
      <c r="Q32" s="489"/>
      <c r="R32" s="489"/>
      <c r="S32" s="489"/>
      <c r="T32" s="489"/>
      <c r="U32" s="489"/>
      <c r="V32" s="489"/>
      <c r="W32" s="489"/>
      <c r="X32" s="489"/>
    </row>
    <row r="33" spans="1:24" ht="15.75" customHeight="1">
      <c r="A33" s="499" t="s">
        <v>617</v>
      </c>
      <c r="B33" s="567">
        <f t="shared" si="0"/>
        <v>2434.0499999999997</v>
      </c>
      <c r="C33" s="504">
        <v>0.55000000000000004</v>
      </c>
      <c r="D33" s="505">
        <f t="shared" si="1"/>
        <v>0.44999999999999996</v>
      </c>
      <c r="E33" s="502">
        <v>5409</v>
      </c>
      <c r="F33" s="489"/>
      <c r="G33" s="489"/>
      <c r="H33" s="489"/>
      <c r="I33" s="489"/>
      <c r="J33" s="489"/>
      <c r="K33" s="489"/>
      <c r="L33" s="489"/>
      <c r="M33" s="489"/>
      <c r="N33" s="489"/>
      <c r="O33" s="489"/>
      <c r="P33" s="489"/>
      <c r="Q33" s="489"/>
      <c r="R33" s="489"/>
      <c r="S33" s="489"/>
      <c r="T33" s="489"/>
      <c r="U33" s="489"/>
      <c r="V33" s="489"/>
      <c r="W33" s="489"/>
      <c r="X33" s="489"/>
    </row>
    <row r="34" spans="1:24" ht="15.75" customHeight="1" thickBot="1">
      <c r="A34" s="506" t="s">
        <v>618</v>
      </c>
      <c r="B34" s="568">
        <f t="shared" si="0"/>
        <v>113419.6</v>
      </c>
      <c r="C34" s="507">
        <v>0.44</v>
      </c>
      <c r="D34" s="508">
        <f t="shared" si="1"/>
        <v>0.56000000000000005</v>
      </c>
      <c r="E34" s="509">
        <v>202535</v>
      </c>
      <c r="F34" s="489"/>
      <c r="G34" s="489"/>
      <c r="H34" s="489"/>
      <c r="I34" s="489"/>
      <c r="J34" s="489"/>
      <c r="K34" s="489"/>
      <c r="L34" s="489"/>
      <c r="M34" s="489"/>
      <c r="N34" s="489"/>
      <c r="O34" s="489"/>
      <c r="P34" s="489"/>
      <c r="Q34" s="489"/>
      <c r="R34" s="489"/>
      <c r="S34" s="489"/>
      <c r="T34" s="489"/>
      <c r="U34" s="489"/>
      <c r="V34" s="489"/>
      <c r="W34" s="489"/>
      <c r="X34" s="489"/>
    </row>
    <row r="35" spans="1:24" ht="15.75" customHeight="1">
      <c r="A35" s="510" t="s">
        <v>619</v>
      </c>
      <c r="B35" s="569">
        <f t="shared" si="0"/>
        <v>12827.65</v>
      </c>
      <c r="C35" s="500">
        <v>0.17</v>
      </c>
      <c r="D35" s="501">
        <f t="shared" si="1"/>
        <v>0.83</v>
      </c>
      <c r="E35" s="511">
        <v>15455</v>
      </c>
      <c r="F35" s="489"/>
      <c r="G35" s="489"/>
      <c r="H35" s="489"/>
      <c r="I35" s="489"/>
      <c r="J35" s="489"/>
      <c r="K35" s="489"/>
      <c r="L35" s="489"/>
      <c r="M35" s="489"/>
      <c r="N35" s="489"/>
      <c r="O35" s="489"/>
      <c r="P35" s="489"/>
      <c r="Q35" s="489"/>
      <c r="R35" s="489"/>
      <c r="S35" s="489"/>
      <c r="T35" s="489"/>
      <c r="U35" s="489"/>
      <c r="V35" s="489"/>
      <c r="W35" s="489"/>
      <c r="X35" s="489"/>
    </row>
    <row r="36" spans="1:24" ht="15.75" customHeight="1">
      <c r="A36" s="499" t="s">
        <v>620</v>
      </c>
      <c r="B36" s="567">
        <f t="shared" si="0"/>
        <v>9512.9999999999982</v>
      </c>
      <c r="C36" s="504">
        <v>0.55000000000000004</v>
      </c>
      <c r="D36" s="505">
        <f t="shared" si="1"/>
        <v>0.44999999999999996</v>
      </c>
      <c r="E36" s="502">
        <v>21140</v>
      </c>
      <c r="F36" s="489"/>
      <c r="G36" s="489"/>
      <c r="H36" s="489"/>
      <c r="I36" s="489"/>
      <c r="J36" s="489"/>
      <c r="K36" s="489"/>
      <c r="L36" s="489"/>
      <c r="M36" s="489"/>
      <c r="N36" s="489"/>
      <c r="O36" s="489"/>
      <c r="P36" s="489"/>
      <c r="Q36" s="489"/>
      <c r="R36" s="489"/>
      <c r="S36" s="489"/>
      <c r="T36" s="489"/>
      <c r="U36" s="489"/>
      <c r="V36" s="489"/>
      <c r="W36" s="489"/>
      <c r="X36" s="489"/>
    </row>
    <row r="37" spans="1:24" ht="15.75" customHeight="1">
      <c r="A37" s="499" t="s">
        <v>621</v>
      </c>
      <c r="B37" s="567">
        <f t="shared" si="0"/>
        <v>969.43999999999994</v>
      </c>
      <c r="C37" s="504">
        <v>0.17</v>
      </c>
      <c r="D37" s="505">
        <f t="shared" si="1"/>
        <v>0.83</v>
      </c>
      <c r="E37" s="512">
        <v>1168</v>
      </c>
      <c r="F37" s="489"/>
      <c r="G37" s="489"/>
      <c r="H37" s="489"/>
      <c r="I37" s="489"/>
      <c r="J37" s="489"/>
      <c r="K37" s="489"/>
      <c r="L37" s="489"/>
      <c r="M37" s="489"/>
      <c r="N37" s="489"/>
      <c r="O37" s="489"/>
      <c r="P37" s="489"/>
      <c r="Q37" s="489"/>
      <c r="R37" s="489"/>
      <c r="S37" s="489"/>
      <c r="T37" s="489"/>
      <c r="U37" s="489"/>
      <c r="V37" s="489"/>
      <c r="W37" s="489"/>
      <c r="X37" s="489"/>
    </row>
    <row r="38" spans="1:24" ht="15.75" customHeight="1">
      <c r="A38" s="499" t="s">
        <v>622</v>
      </c>
      <c r="B38" s="567">
        <f t="shared" si="0"/>
        <v>818.09999999999991</v>
      </c>
      <c r="C38" s="504">
        <v>0.55000000000000004</v>
      </c>
      <c r="D38" s="505">
        <f t="shared" si="1"/>
        <v>0.44999999999999996</v>
      </c>
      <c r="E38" s="502">
        <v>1818</v>
      </c>
      <c r="F38" s="489"/>
      <c r="G38" s="489"/>
      <c r="H38" s="489"/>
      <c r="I38" s="489"/>
      <c r="J38" s="489"/>
      <c r="K38" s="489"/>
      <c r="L38" s="489"/>
      <c r="M38" s="489"/>
      <c r="N38" s="489"/>
      <c r="O38" s="489"/>
      <c r="P38" s="489"/>
      <c r="Q38" s="489"/>
      <c r="R38" s="489"/>
      <c r="S38" s="489"/>
      <c r="T38" s="489"/>
      <c r="U38" s="489"/>
      <c r="V38" s="489"/>
      <c r="W38" s="489"/>
      <c r="X38" s="489"/>
    </row>
    <row r="39" spans="1:24" ht="15.75" customHeight="1">
      <c r="A39" s="499" t="s">
        <v>623</v>
      </c>
      <c r="B39" s="567">
        <f t="shared" si="0"/>
        <v>366.03</v>
      </c>
      <c r="C39" s="504">
        <v>0.17</v>
      </c>
      <c r="D39" s="505">
        <f t="shared" si="1"/>
        <v>0.83</v>
      </c>
      <c r="E39" s="502">
        <v>441</v>
      </c>
      <c r="F39" s="489"/>
      <c r="G39" s="489"/>
      <c r="H39" s="489"/>
      <c r="I39" s="489"/>
      <c r="J39" s="489"/>
      <c r="K39" s="489"/>
      <c r="L39" s="489"/>
      <c r="M39" s="489"/>
      <c r="N39" s="489"/>
      <c r="O39" s="489"/>
      <c r="P39" s="489"/>
      <c r="Q39" s="489"/>
      <c r="R39" s="489"/>
      <c r="S39" s="489"/>
      <c r="T39" s="489"/>
      <c r="U39" s="489"/>
      <c r="V39" s="489"/>
      <c r="W39" s="489"/>
      <c r="X39" s="489"/>
    </row>
    <row r="40" spans="1:24" ht="15.75" customHeight="1">
      <c r="A40" s="499" t="s">
        <v>624</v>
      </c>
      <c r="B40" s="567">
        <f t="shared" si="0"/>
        <v>346.49999999999994</v>
      </c>
      <c r="C40" s="504">
        <v>0.55000000000000004</v>
      </c>
      <c r="D40" s="505">
        <f t="shared" si="1"/>
        <v>0.44999999999999996</v>
      </c>
      <c r="E40" s="502">
        <v>770</v>
      </c>
      <c r="F40" s="489"/>
      <c r="G40" s="489"/>
      <c r="H40" s="489"/>
      <c r="I40" s="489"/>
      <c r="J40" s="489"/>
      <c r="K40" s="489"/>
      <c r="L40" s="489"/>
      <c r="M40" s="489"/>
      <c r="N40" s="489"/>
      <c r="O40" s="489"/>
      <c r="P40" s="489"/>
      <c r="Q40" s="489"/>
      <c r="R40" s="489"/>
      <c r="S40" s="489"/>
      <c r="T40" s="489"/>
      <c r="U40" s="489"/>
      <c r="V40" s="489"/>
      <c r="W40" s="489"/>
      <c r="X40" s="489"/>
    </row>
    <row r="41" spans="1:24" ht="14.25" customHeight="1" thickBot="1">
      <c r="A41" s="513" t="s">
        <v>625</v>
      </c>
      <c r="B41" s="568">
        <f t="shared" si="0"/>
        <v>11774.000000000002</v>
      </c>
      <c r="C41" s="507">
        <v>0.44</v>
      </c>
      <c r="D41" s="508">
        <f t="shared" si="1"/>
        <v>0.56000000000000005</v>
      </c>
      <c r="E41" s="514">
        <v>21025</v>
      </c>
      <c r="F41" s="489"/>
      <c r="G41" s="489"/>
      <c r="H41" s="489"/>
      <c r="I41" s="489"/>
      <c r="J41" s="489"/>
      <c r="K41" s="489"/>
      <c r="L41" s="489"/>
      <c r="M41" s="489"/>
      <c r="N41" s="489"/>
      <c r="O41" s="489"/>
      <c r="P41" s="489"/>
      <c r="Q41" s="489"/>
      <c r="R41" s="489"/>
      <c r="S41" s="489"/>
      <c r="T41" s="489"/>
      <c r="U41" s="489"/>
      <c r="V41" s="489"/>
      <c r="W41" s="489"/>
      <c r="X41" s="489"/>
    </row>
    <row r="42" spans="1:24" ht="15.75" customHeight="1">
      <c r="A42" s="515" t="s">
        <v>699</v>
      </c>
      <c r="B42" s="569">
        <f t="shared" si="0"/>
        <v>10423.14</v>
      </c>
      <c r="C42" s="500">
        <v>0.17</v>
      </c>
      <c r="D42" s="501">
        <f t="shared" si="1"/>
        <v>0.83</v>
      </c>
      <c r="E42" s="511">
        <v>12558</v>
      </c>
      <c r="F42" s="489"/>
      <c r="G42" s="489"/>
      <c r="H42" s="489"/>
      <c r="I42" s="489"/>
      <c r="J42" s="489"/>
      <c r="K42" s="489"/>
      <c r="L42" s="489"/>
      <c r="M42" s="489"/>
      <c r="N42" s="489"/>
      <c r="O42" s="489"/>
      <c r="P42" s="489"/>
      <c r="Q42" s="489"/>
      <c r="R42" s="489"/>
      <c r="S42" s="489"/>
      <c r="T42" s="489"/>
      <c r="U42" s="489"/>
      <c r="V42" s="489"/>
      <c r="W42" s="489"/>
      <c r="X42" s="489"/>
    </row>
    <row r="43" spans="1:24" ht="15.75" customHeight="1">
      <c r="A43" s="516" t="s">
        <v>700</v>
      </c>
      <c r="B43" s="567">
        <f t="shared" si="0"/>
        <v>5399.9999999999991</v>
      </c>
      <c r="C43" s="504">
        <v>0.55000000000000004</v>
      </c>
      <c r="D43" s="505">
        <f t="shared" si="1"/>
        <v>0.44999999999999996</v>
      </c>
      <c r="E43" s="502">
        <v>12000</v>
      </c>
      <c r="F43" s="489"/>
      <c r="G43" s="489"/>
      <c r="H43" s="489"/>
      <c r="I43" s="489"/>
      <c r="J43" s="489"/>
      <c r="K43" s="489"/>
      <c r="L43" s="489"/>
      <c r="M43" s="489"/>
      <c r="N43" s="489"/>
      <c r="O43" s="489"/>
      <c r="P43" s="489"/>
      <c r="Q43" s="489"/>
      <c r="R43" s="489"/>
      <c r="S43" s="489"/>
      <c r="T43" s="489"/>
      <c r="U43" s="489"/>
      <c r="V43" s="489"/>
      <c r="W43" s="489"/>
      <c r="X43" s="489"/>
    </row>
    <row r="44" spans="1:24" ht="15.75" customHeight="1">
      <c r="A44" s="516" t="s">
        <v>701</v>
      </c>
      <c r="B44" s="567">
        <f t="shared" si="0"/>
        <v>1162</v>
      </c>
      <c r="C44" s="504">
        <v>0.17</v>
      </c>
      <c r="D44" s="505">
        <f t="shared" si="1"/>
        <v>0.83</v>
      </c>
      <c r="E44" s="502">
        <v>1400</v>
      </c>
      <c r="F44" s="489"/>
      <c r="G44" s="489"/>
      <c r="H44" s="489"/>
      <c r="I44" s="489"/>
      <c r="J44" s="489"/>
      <c r="K44" s="489"/>
      <c r="L44" s="489"/>
      <c r="M44" s="489"/>
      <c r="N44" s="489"/>
      <c r="O44" s="489"/>
      <c r="P44" s="489"/>
      <c r="Q44" s="489"/>
      <c r="R44" s="489"/>
      <c r="S44" s="489"/>
      <c r="T44" s="489"/>
      <c r="U44" s="489"/>
      <c r="V44" s="489"/>
      <c r="W44" s="489"/>
      <c r="X44" s="489"/>
    </row>
    <row r="45" spans="1:24" ht="15.75" customHeight="1">
      <c r="A45" s="516" t="s">
        <v>702</v>
      </c>
      <c r="B45" s="567">
        <f t="shared" si="0"/>
        <v>705.59999999999991</v>
      </c>
      <c r="C45" s="504">
        <v>0.55000000000000004</v>
      </c>
      <c r="D45" s="505">
        <f t="shared" si="1"/>
        <v>0.44999999999999996</v>
      </c>
      <c r="E45" s="502">
        <v>1568</v>
      </c>
      <c r="F45" s="489"/>
      <c r="G45" s="489"/>
      <c r="H45" s="489"/>
      <c r="I45" s="489"/>
      <c r="J45" s="489"/>
      <c r="K45" s="489"/>
      <c r="L45" s="489"/>
      <c r="M45" s="489"/>
      <c r="N45" s="489"/>
      <c r="O45" s="489"/>
      <c r="P45" s="489"/>
      <c r="Q45" s="489"/>
      <c r="R45" s="489"/>
      <c r="S45" s="489"/>
      <c r="T45" s="489"/>
      <c r="U45" s="489"/>
      <c r="V45" s="489"/>
      <c r="W45" s="489"/>
      <c r="X45" s="489"/>
    </row>
    <row r="46" spans="1:24" ht="15.75" customHeight="1">
      <c r="A46" s="499" t="s">
        <v>626</v>
      </c>
      <c r="B46" s="567">
        <f t="shared" si="0"/>
        <v>415</v>
      </c>
      <c r="C46" s="504">
        <v>0.17</v>
      </c>
      <c r="D46" s="505">
        <f t="shared" si="1"/>
        <v>0.83</v>
      </c>
      <c r="E46" s="502">
        <v>500</v>
      </c>
      <c r="F46" s="489"/>
      <c r="G46" s="489"/>
      <c r="H46" s="489"/>
      <c r="I46" s="489"/>
      <c r="J46" s="489"/>
      <c r="K46" s="489"/>
      <c r="L46" s="489"/>
      <c r="M46" s="489"/>
      <c r="N46" s="489"/>
      <c r="O46" s="489"/>
      <c r="P46" s="489"/>
      <c r="Q46" s="489"/>
      <c r="R46" s="489"/>
      <c r="S46" s="489"/>
      <c r="T46" s="489"/>
      <c r="U46" s="489"/>
      <c r="V46" s="489"/>
      <c r="W46" s="489"/>
      <c r="X46" s="489"/>
    </row>
    <row r="47" spans="1:24" ht="15.75" customHeight="1">
      <c r="A47" s="499" t="s">
        <v>627</v>
      </c>
      <c r="B47" s="567">
        <f t="shared" si="0"/>
        <v>238.49999999999997</v>
      </c>
      <c r="C47" s="504">
        <v>0.55000000000000004</v>
      </c>
      <c r="D47" s="505">
        <f t="shared" si="1"/>
        <v>0.44999999999999996</v>
      </c>
      <c r="E47" s="502">
        <v>530</v>
      </c>
      <c r="F47" s="489"/>
      <c r="G47" s="489"/>
      <c r="H47" s="489"/>
      <c r="I47" s="489"/>
      <c r="J47" s="489"/>
      <c r="K47" s="489"/>
      <c r="L47" s="489"/>
      <c r="M47" s="489"/>
      <c r="N47" s="489"/>
      <c r="O47" s="489"/>
      <c r="P47" s="489"/>
      <c r="Q47" s="489"/>
      <c r="R47" s="489"/>
      <c r="S47" s="489"/>
      <c r="T47" s="489"/>
      <c r="U47" s="489"/>
      <c r="V47" s="489"/>
      <c r="W47" s="489"/>
      <c r="X47" s="489"/>
    </row>
    <row r="48" spans="1:24" ht="15.75" customHeight="1">
      <c r="A48" s="516" t="s">
        <v>703</v>
      </c>
      <c r="B48" s="567">
        <f t="shared" si="0"/>
        <v>12267.920000000002</v>
      </c>
      <c r="C48" s="504">
        <v>0.44</v>
      </c>
      <c r="D48" s="505">
        <f t="shared" si="1"/>
        <v>0.56000000000000005</v>
      </c>
      <c r="E48" s="517">
        <v>21907</v>
      </c>
      <c r="F48" s="489"/>
      <c r="G48" s="489"/>
      <c r="H48" s="489"/>
      <c r="I48" s="489"/>
      <c r="J48" s="489"/>
      <c r="K48" s="489"/>
      <c r="L48" s="489"/>
      <c r="M48" s="489"/>
      <c r="N48" s="489"/>
      <c r="O48" s="489"/>
      <c r="P48" s="489"/>
      <c r="Q48" s="489"/>
      <c r="R48" s="489"/>
      <c r="S48" s="489"/>
      <c r="T48" s="489"/>
      <c r="U48" s="489"/>
      <c r="V48" s="489"/>
      <c r="W48" s="489"/>
      <c r="X48" s="489"/>
    </row>
    <row r="49" spans="1:26" ht="15.75" customHeight="1">
      <c r="A49" s="516" t="s">
        <v>704</v>
      </c>
      <c r="B49" s="567">
        <f t="shared" si="0"/>
        <v>5593.6</v>
      </c>
      <c r="C49" s="522">
        <v>0.36</v>
      </c>
      <c r="D49" s="505">
        <f t="shared" si="1"/>
        <v>0.64</v>
      </c>
      <c r="E49" s="502">
        <v>8740</v>
      </c>
      <c r="F49" s="489"/>
      <c r="G49" s="489"/>
      <c r="H49" s="489"/>
      <c r="I49" s="489"/>
      <c r="J49" s="489"/>
      <c r="K49" s="489"/>
      <c r="L49" s="489"/>
      <c r="M49" s="489"/>
      <c r="N49" s="489"/>
      <c r="O49" s="489"/>
      <c r="P49" s="489"/>
      <c r="Q49" s="489"/>
      <c r="R49" s="489"/>
      <c r="S49" s="489"/>
      <c r="T49" s="489"/>
      <c r="U49" s="489"/>
      <c r="V49" s="489"/>
      <c r="W49" s="489"/>
      <c r="X49" s="489"/>
    </row>
    <row r="50" spans="1:26" ht="15.75" customHeight="1" thickBot="1">
      <c r="A50" s="513" t="s">
        <v>628</v>
      </c>
      <c r="B50" s="570">
        <f t="shared" si="0"/>
        <v>802.56000000000006</v>
      </c>
      <c r="C50" s="523">
        <v>0.36</v>
      </c>
      <c r="D50" s="508">
        <f t="shared" si="1"/>
        <v>0.64</v>
      </c>
      <c r="E50" s="518">
        <v>1254</v>
      </c>
      <c r="F50" s="489"/>
      <c r="G50" s="489"/>
      <c r="H50" s="489"/>
      <c r="I50" s="489"/>
      <c r="J50" s="489"/>
      <c r="K50" s="489"/>
      <c r="L50" s="489"/>
      <c r="M50" s="489"/>
      <c r="N50" s="489"/>
      <c r="O50" s="489"/>
      <c r="P50" s="489"/>
      <c r="Q50" s="489"/>
      <c r="R50" s="489"/>
      <c r="S50" s="489"/>
      <c r="T50" s="489"/>
      <c r="U50" s="489"/>
      <c r="V50" s="489"/>
      <c r="W50" s="489"/>
      <c r="X50" s="489"/>
    </row>
    <row r="51" spans="1:26" ht="15.75" customHeight="1">
      <c r="A51" s="519" t="s">
        <v>629</v>
      </c>
      <c r="B51" s="571">
        <f t="shared" si="0"/>
        <v>1324.16</v>
      </c>
      <c r="C51" s="524">
        <v>0.36</v>
      </c>
      <c r="D51" s="501">
        <f t="shared" si="1"/>
        <v>0.64</v>
      </c>
      <c r="E51" s="511">
        <v>2069</v>
      </c>
      <c r="F51" s="489"/>
      <c r="G51" s="489"/>
      <c r="H51" s="489"/>
      <c r="I51" s="489"/>
      <c r="J51" s="489"/>
      <c r="K51" s="489"/>
      <c r="L51" s="489"/>
      <c r="M51" s="489"/>
      <c r="N51" s="489"/>
      <c r="O51" s="489"/>
      <c r="P51" s="489"/>
      <c r="Q51" s="489"/>
      <c r="R51" s="489"/>
      <c r="S51" s="489"/>
      <c r="T51" s="489"/>
      <c r="U51" s="489"/>
      <c r="V51" s="489"/>
      <c r="W51" s="489"/>
      <c r="X51" s="489"/>
    </row>
    <row r="52" spans="1:26" ht="15.75" customHeight="1">
      <c r="A52" s="499" t="s">
        <v>630</v>
      </c>
      <c r="B52" s="567">
        <f t="shared" si="0"/>
        <v>473.20000000000005</v>
      </c>
      <c r="C52" s="522">
        <v>0.44</v>
      </c>
      <c r="D52" s="505">
        <f t="shared" si="1"/>
        <v>0.56000000000000005</v>
      </c>
      <c r="E52" s="517">
        <v>845</v>
      </c>
      <c r="F52" s="489"/>
      <c r="G52" s="489"/>
      <c r="H52" s="489"/>
      <c r="I52" s="489"/>
      <c r="J52" s="489"/>
      <c r="K52" s="489"/>
      <c r="L52" s="489"/>
      <c r="M52" s="489"/>
      <c r="N52" s="489"/>
      <c r="O52" s="489"/>
      <c r="P52" s="489"/>
      <c r="Q52" s="489"/>
      <c r="R52" s="489"/>
      <c r="S52" s="489"/>
      <c r="T52" s="489"/>
      <c r="U52" s="489"/>
      <c r="V52" s="489"/>
      <c r="W52" s="489"/>
      <c r="X52" s="489"/>
    </row>
    <row r="53" spans="1:26" ht="15" customHeight="1" thickBot="1">
      <c r="A53" s="499" t="s">
        <v>631</v>
      </c>
      <c r="B53" s="567">
        <f t="shared" si="0"/>
        <v>106.64999999999999</v>
      </c>
      <c r="C53" s="520">
        <v>0.55000000000000004</v>
      </c>
      <c r="D53" s="521">
        <f t="shared" si="1"/>
        <v>0.44999999999999996</v>
      </c>
      <c r="E53" s="502">
        <v>237</v>
      </c>
      <c r="F53" s="489"/>
      <c r="G53" s="489"/>
      <c r="H53" s="489"/>
      <c r="I53" s="489"/>
      <c r="J53" s="489"/>
      <c r="K53" s="489"/>
      <c r="L53" s="489"/>
      <c r="M53" s="489"/>
      <c r="N53" s="489"/>
      <c r="O53" s="489"/>
      <c r="P53" s="489"/>
      <c r="Q53" s="489"/>
      <c r="R53" s="489"/>
      <c r="S53" s="489"/>
      <c r="T53" s="489"/>
      <c r="U53" s="489"/>
      <c r="V53" s="489"/>
      <c r="W53" s="489"/>
      <c r="X53" s="489"/>
    </row>
    <row r="54" spans="1:26" ht="15.75" customHeight="1" thickTop="1">
      <c r="A54" s="490"/>
      <c r="B54" s="490"/>
      <c r="C54" s="490"/>
      <c r="D54" s="490"/>
      <c r="E54" s="490"/>
      <c r="F54" s="489"/>
      <c r="G54" s="489"/>
      <c r="H54" s="489"/>
      <c r="I54" s="489"/>
      <c r="J54" s="489"/>
      <c r="K54" s="489"/>
      <c r="L54" s="489"/>
      <c r="M54" s="489"/>
      <c r="N54" s="489"/>
      <c r="O54" s="489"/>
      <c r="P54" s="489"/>
      <c r="Q54" s="489"/>
      <c r="R54" s="489"/>
      <c r="S54" s="489"/>
      <c r="T54" s="489"/>
      <c r="U54" s="489"/>
      <c r="V54" s="489"/>
      <c r="W54" s="489"/>
      <c r="X54" s="489"/>
      <c r="Y54" s="489"/>
      <c r="Z54" s="489"/>
    </row>
    <row r="55" spans="1:26" ht="15.75" customHeight="1">
      <c r="A55" s="489"/>
      <c r="B55" s="489"/>
      <c r="C55" s="489"/>
      <c r="D55" s="489"/>
      <c r="E55" s="489"/>
      <c r="F55" s="489"/>
      <c r="G55" s="489"/>
      <c r="H55" s="489"/>
      <c r="I55" s="489"/>
      <c r="J55" s="489"/>
      <c r="K55" s="489"/>
      <c r="L55" s="489"/>
      <c r="M55" s="489"/>
      <c r="N55" s="489"/>
      <c r="O55" s="489"/>
      <c r="P55" s="489"/>
      <c r="Q55" s="489"/>
      <c r="R55" s="489"/>
      <c r="S55" s="489"/>
      <c r="T55" s="489"/>
      <c r="U55" s="489"/>
      <c r="V55" s="489"/>
      <c r="W55" s="489"/>
      <c r="X55" s="489"/>
      <c r="Y55" s="489"/>
      <c r="Z55" s="489"/>
    </row>
    <row r="56" spans="1:26" ht="15.75" customHeight="1">
      <c r="A56" s="489"/>
      <c r="B56" s="489"/>
      <c r="C56" s="489"/>
      <c r="D56" s="489"/>
      <c r="E56" s="489"/>
      <c r="F56" s="489"/>
      <c r="G56" s="489"/>
      <c r="H56" s="489"/>
      <c r="I56" s="489"/>
      <c r="J56" s="489"/>
      <c r="K56" s="489"/>
      <c r="L56" s="489"/>
      <c r="M56" s="489"/>
      <c r="N56" s="489"/>
      <c r="O56" s="489"/>
      <c r="P56" s="489"/>
      <c r="Q56" s="489"/>
      <c r="R56" s="489"/>
      <c r="S56" s="489"/>
      <c r="T56" s="489"/>
      <c r="U56" s="489"/>
      <c r="V56" s="489"/>
      <c r="W56" s="489"/>
      <c r="X56" s="489"/>
      <c r="Y56" s="489"/>
      <c r="Z56" s="489"/>
    </row>
    <row r="57" spans="1:26" ht="15.75" customHeight="1">
      <c r="A57" s="489"/>
      <c r="B57" s="489"/>
      <c r="C57" s="489"/>
      <c r="D57" s="489"/>
      <c r="E57" s="489"/>
      <c r="F57" s="489"/>
      <c r="G57" s="489"/>
      <c r="H57" s="489"/>
      <c r="I57" s="489"/>
      <c r="J57" s="489"/>
      <c r="K57" s="489"/>
      <c r="L57" s="489"/>
      <c r="M57" s="489"/>
      <c r="N57" s="489"/>
      <c r="O57" s="489"/>
      <c r="P57" s="489"/>
      <c r="Q57" s="489"/>
      <c r="R57" s="489"/>
      <c r="S57" s="489"/>
      <c r="T57" s="489"/>
      <c r="U57" s="489"/>
      <c r="V57" s="489"/>
      <c r="W57" s="489"/>
      <c r="X57" s="489"/>
      <c r="Y57" s="489"/>
      <c r="Z57" s="489"/>
    </row>
    <row r="58" spans="1:26" ht="15.75" customHeight="1">
      <c r="A58" s="489"/>
      <c r="B58" s="489"/>
      <c r="C58" s="489"/>
      <c r="D58" s="489"/>
      <c r="E58" s="489"/>
      <c r="F58" s="489"/>
      <c r="G58" s="489"/>
      <c r="H58" s="489"/>
      <c r="I58" s="489"/>
      <c r="J58" s="489"/>
      <c r="K58" s="489"/>
      <c r="L58" s="489"/>
      <c r="M58" s="489"/>
      <c r="N58" s="489"/>
      <c r="O58" s="489"/>
      <c r="P58" s="489"/>
      <c r="Q58" s="489"/>
      <c r="R58" s="489"/>
      <c r="S58" s="489"/>
      <c r="T58" s="489"/>
      <c r="U58" s="489"/>
      <c r="V58" s="489"/>
      <c r="W58" s="489"/>
      <c r="X58" s="489"/>
      <c r="Y58" s="489"/>
      <c r="Z58" s="489"/>
    </row>
    <row r="59" spans="1:26" ht="15.75" customHeight="1">
      <c r="A59" s="489"/>
      <c r="B59" s="489"/>
      <c r="C59" s="489"/>
      <c r="D59" s="489"/>
      <c r="E59" s="489"/>
      <c r="F59" s="489"/>
      <c r="G59" s="489"/>
      <c r="H59" s="489"/>
      <c r="I59" s="489"/>
      <c r="J59" s="489"/>
      <c r="K59" s="489"/>
      <c r="L59" s="489"/>
      <c r="M59" s="489"/>
      <c r="N59" s="489"/>
      <c r="O59" s="489"/>
      <c r="P59" s="489"/>
      <c r="Q59" s="489"/>
      <c r="R59" s="489"/>
      <c r="S59" s="489"/>
      <c r="T59" s="489"/>
      <c r="U59" s="489"/>
      <c r="V59" s="489"/>
      <c r="W59" s="489"/>
      <c r="X59" s="489"/>
      <c r="Y59" s="489"/>
      <c r="Z59" s="489"/>
    </row>
    <row r="60" spans="1:26" ht="15.75" customHeight="1">
      <c r="A60" s="489"/>
      <c r="B60" s="489"/>
      <c r="C60" s="489"/>
      <c r="D60" s="489"/>
      <c r="E60" s="489"/>
      <c r="F60" s="489"/>
      <c r="G60" s="489"/>
      <c r="H60" s="489"/>
      <c r="I60" s="489"/>
      <c r="J60" s="489"/>
      <c r="K60" s="489"/>
      <c r="L60" s="489"/>
      <c r="M60" s="489"/>
      <c r="N60" s="489"/>
      <c r="O60" s="489"/>
      <c r="P60" s="489"/>
      <c r="Q60" s="489"/>
      <c r="R60" s="489"/>
      <c r="S60" s="489"/>
      <c r="T60" s="489"/>
      <c r="U60" s="489"/>
      <c r="V60" s="489"/>
      <c r="W60" s="489"/>
      <c r="X60" s="489"/>
      <c r="Y60" s="489"/>
      <c r="Z60" s="489"/>
    </row>
    <row r="61" spans="1:26" ht="15.75" customHeight="1">
      <c r="A61" s="489"/>
      <c r="B61" s="489"/>
      <c r="C61" s="489"/>
      <c r="D61" s="489"/>
      <c r="E61" s="489"/>
      <c r="F61" s="489"/>
      <c r="G61" s="489"/>
      <c r="H61" s="489"/>
      <c r="I61" s="489"/>
      <c r="J61" s="489"/>
      <c r="K61" s="489"/>
      <c r="L61" s="489"/>
      <c r="M61" s="489"/>
      <c r="N61" s="489"/>
      <c r="O61" s="489"/>
      <c r="P61" s="489"/>
      <c r="Q61" s="489"/>
      <c r="R61" s="489"/>
      <c r="S61" s="489"/>
      <c r="T61" s="489"/>
      <c r="U61" s="489"/>
      <c r="V61" s="489"/>
      <c r="W61" s="489"/>
      <c r="X61" s="489"/>
      <c r="Y61" s="489"/>
      <c r="Z61" s="489"/>
    </row>
    <row r="62" spans="1:26" ht="15.75" customHeight="1">
      <c r="A62" s="489"/>
      <c r="B62" s="489"/>
      <c r="C62" s="489"/>
      <c r="D62" s="489"/>
      <c r="E62" s="489"/>
      <c r="F62" s="489"/>
      <c r="G62" s="489"/>
      <c r="H62" s="489"/>
      <c r="I62" s="489"/>
      <c r="J62" s="489"/>
      <c r="K62" s="489"/>
      <c r="L62" s="489"/>
      <c r="M62" s="489"/>
      <c r="N62" s="489"/>
      <c r="O62" s="489"/>
      <c r="P62" s="489"/>
      <c r="Q62" s="489"/>
      <c r="R62" s="489"/>
      <c r="S62" s="489"/>
      <c r="T62" s="489"/>
      <c r="U62" s="489"/>
      <c r="V62" s="489"/>
      <c r="W62" s="489"/>
      <c r="X62" s="489"/>
      <c r="Y62" s="489"/>
      <c r="Z62" s="489"/>
    </row>
    <row r="63" spans="1:26" ht="15.75" customHeight="1">
      <c r="A63" s="489"/>
      <c r="B63" s="489"/>
      <c r="C63" s="489"/>
      <c r="D63" s="489"/>
      <c r="E63" s="489"/>
      <c r="F63" s="489"/>
      <c r="G63" s="489"/>
      <c r="H63" s="489"/>
      <c r="I63" s="489"/>
      <c r="J63" s="489"/>
      <c r="K63" s="489"/>
      <c r="L63" s="489"/>
      <c r="M63" s="489"/>
      <c r="N63" s="489"/>
      <c r="O63" s="489"/>
      <c r="P63" s="489"/>
      <c r="Q63" s="489"/>
      <c r="R63" s="489"/>
      <c r="S63" s="489"/>
      <c r="T63" s="489"/>
      <c r="U63" s="489"/>
      <c r="V63" s="489"/>
      <c r="W63" s="489"/>
      <c r="X63" s="489"/>
      <c r="Y63" s="489"/>
      <c r="Z63" s="489"/>
    </row>
    <row r="64" spans="1:26" ht="15.75" customHeight="1">
      <c r="A64" s="489"/>
      <c r="B64" s="489"/>
      <c r="C64" s="489"/>
      <c r="D64" s="489"/>
      <c r="E64" s="489"/>
      <c r="F64" s="489"/>
      <c r="G64" s="489"/>
      <c r="H64" s="489"/>
      <c r="I64" s="489"/>
      <c r="J64" s="489"/>
      <c r="K64" s="489"/>
      <c r="L64" s="489"/>
      <c r="M64" s="489"/>
      <c r="N64" s="489"/>
      <c r="O64" s="489"/>
      <c r="P64" s="489"/>
      <c r="Q64" s="489"/>
      <c r="R64" s="489"/>
      <c r="S64" s="489"/>
      <c r="T64" s="489"/>
      <c r="U64" s="489"/>
      <c r="V64" s="489"/>
      <c r="W64" s="489"/>
      <c r="X64" s="489"/>
      <c r="Y64" s="489"/>
      <c r="Z64" s="489"/>
    </row>
    <row r="65" spans="1:26" ht="15.75" customHeight="1">
      <c r="A65" s="489"/>
      <c r="B65" s="489"/>
      <c r="C65" s="489"/>
      <c r="D65" s="489"/>
      <c r="E65" s="489"/>
      <c r="F65" s="489"/>
      <c r="G65" s="489"/>
      <c r="H65" s="489"/>
      <c r="I65" s="489"/>
      <c r="J65" s="489"/>
      <c r="K65" s="489"/>
      <c r="L65" s="489"/>
      <c r="M65" s="489"/>
      <c r="N65" s="489"/>
      <c r="O65" s="489"/>
      <c r="P65" s="489"/>
      <c r="Q65" s="489"/>
      <c r="R65" s="489"/>
      <c r="S65" s="489"/>
      <c r="T65" s="489"/>
      <c r="U65" s="489"/>
      <c r="V65" s="489"/>
      <c r="W65" s="489"/>
      <c r="X65" s="489"/>
      <c r="Y65" s="489"/>
      <c r="Z65" s="489"/>
    </row>
    <row r="66" spans="1:26" ht="15.75" customHeight="1">
      <c r="A66" s="489"/>
      <c r="B66" s="489"/>
      <c r="C66" s="489"/>
      <c r="D66" s="489"/>
      <c r="E66" s="489"/>
      <c r="F66" s="489"/>
      <c r="G66" s="489"/>
      <c r="H66" s="489"/>
      <c r="I66" s="489"/>
      <c r="J66" s="489"/>
      <c r="K66" s="489"/>
      <c r="L66" s="489"/>
      <c r="M66" s="489"/>
      <c r="N66" s="489"/>
      <c r="O66" s="489"/>
      <c r="P66" s="489"/>
      <c r="Q66" s="489"/>
      <c r="R66" s="489"/>
      <c r="S66" s="489"/>
      <c r="T66" s="489"/>
      <c r="U66" s="489"/>
      <c r="V66" s="489"/>
      <c r="W66" s="489"/>
      <c r="X66" s="489"/>
      <c r="Y66" s="489"/>
      <c r="Z66" s="489"/>
    </row>
    <row r="67" spans="1:26" ht="15.75" customHeight="1">
      <c r="A67" s="489"/>
      <c r="B67" s="489"/>
      <c r="C67" s="489"/>
      <c r="D67" s="489"/>
      <c r="E67" s="489"/>
      <c r="F67" s="489"/>
      <c r="G67" s="489"/>
      <c r="H67" s="489"/>
      <c r="I67" s="489"/>
      <c r="J67" s="489"/>
      <c r="K67" s="489"/>
      <c r="L67" s="489"/>
      <c r="M67" s="489"/>
      <c r="N67" s="489"/>
      <c r="O67" s="489"/>
      <c r="P67" s="489"/>
      <c r="Q67" s="489"/>
      <c r="R67" s="489"/>
      <c r="S67" s="489"/>
      <c r="T67" s="489"/>
      <c r="U67" s="489"/>
      <c r="V67" s="489"/>
      <c r="W67" s="489"/>
      <c r="X67" s="489"/>
      <c r="Y67" s="489"/>
      <c r="Z67" s="489"/>
    </row>
    <row r="68" spans="1:26" ht="15.75" customHeight="1">
      <c r="A68" s="489"/>
      <c r="B68" s="489"/>
      <c r="C68" s="489"/>
      <c r="D68" s="489"/>
      <c r="E68" s="489"/>
      <c r="F68" s="489"/>
      <c r="G68" s="489"/>
      <c r="H68" s="489"/>
      <c r="I68" s="489"/>
      <c r="J68" s="489"/>
      <c r="K68" s="489"/>
      <c r="L68" s="489"/>
      <c r="M68" s="489"/>
      <c r="N68" s="489"/>
      <c r="O68" s="489"/>
      <c r="P68" s="489"/>
      <c r="Q68" s="489"/>
      <c r="R68" s="489"/>
      <c r="S68" s="489"/>
      <c r="T68" s="489"/>
      <c r="U68" s="489"/>
      <c r="V68" s="489"/>
      <c r="W68" s="489"/>
      <c r="X68" s="489"/>
      <c r="Y68" s="489"/>
      <c r="Z68" s="489"/>
    </row>
    <row r="69" spans="1:26" ht="15.75" customHeight="1">
      <c r="A69" s="489"/>
      <c r="B69" s="489"/>
      <c r="C69" s="489"/>
      <c r="D69" s="489"/>
      <c r="E69" s="489"/>
      <c r="F69" s="489"/>
      <c r="G69" s="489"/>
      <c r="H69" s="489"/>
      <c r="I69" s="489"/>
      <c r="J69" s="489"/>
      <c r="K69" s="489"/>
      <c r="L69" s="489"/>
      <c r="M69" s="489"/>
      <c r="N69" s="489"/>
      <c r="O69" s="489"/>
      <c r="P69" s="489"/>
      <c r="Q69" s="489"/>
      <c r="R69" s="489"/>
      <c r="S69" s="489"/>
      <c r="T69" s="489"/>
      <c r="U69" s="489"/>
      <c r="V69" s="489"/>
      <c r="W69" s="489"/>
      <c r="X69" s="489"/>
      <c r="Y69" s="489"/>
      <c r="Z69" s="489"/>
    </row>
    <row r="70" spans="1:26" ht="15.75" customHeight="1">
      <c r="A70" s="489"/>
      <c r="B70" s="489"/>
      <c r="C70" s="489"/>
      <c r="D70" s="489"/>
      <c r="E70" s="489"/>
      <c r="F70" s="489"/>
      <c r="G70" s="489"/>
      <c r="H70" s="489"/>
      <c r="I70" s="489"/>
      <c r="J70" s="489"/>
      <c r="K70" s="489"/>
      <c r="L70" s="489"/>
      <c r="M70" s="489"/>
      <c r="N70" s="489"/>
      <c r="O70" s="489"/>
      <c r="P70" s="489"/>
      <c r="Q70" s="489"/>
      <c r="R70" s="489"/>
      <c r="S70" s="489"/>
      <c r="T70" s="489"/>
      <c r="U70" s="489"/>
      <c r="V70" s="489"/>
      <c r="W70" s="489"/>
      <c r="X70" s="489"/>
      <c r="Y70" s="489"/>
      <c r="Z70" s="489"/>
    </row>
    <row r="71" spans="1:26" ht="15.75" customHeight="1">
      <c r="A71" s="489"/>
      <c r="B71" s="489"/>
      <c r="C71" s="489"/>
      <c r="D71" s="489"/>
      <c r="E71" s="489"/>
      <c r="F71" s="489"/>
      <c r="G71" s="489"/>
      <c r="H71" s="489"/>
      <c r="I71" s="489"/>
      <c r="J71" s="489"/>
      <c r="K71" s="489"/>
      <c r="L71" s="489"/>
      <c r="M71" s="489"/>
      <c r="N71" s="489"/>
      <c r="O71" s="489"/>
      <c r="P71" s="489"/>
      <c r="Q71" s="489"/>
      <c r="R71" s="489"/>
      <c r="S71" s="489"/>
      <c r="T71" s="489"/>
      <c r="U71" s="489"/>
      <c r="V71" s="489"/>
      <c r="W71" s="489"/>
      <c r="X71" s="489"/>
      <c r="Y71" s="489"/>
      <c r="Z71" s="489"/>
    </row>
    <row r="72" spans="1:26" ht="15.75" customHeight="1">
      <c r="A72" s="489"/>
      <c r="B72" s="489"/>
      <c r="C72" s="489"/>
      <c r="D72" s="489"/>
      <c r="E72" s="489"/>
      <c r="F72" s="489"/>
      <c r="G72" s="489"/>
      <c r="H72" s="489"/>
      <c r="I72" s="489"/>
      <c r="J72" s="489"/>
      <c r="K72" s="489"/>
      <c r="L72" s="489"/>
      <c r="M72" s="489"/>
      <c r="N72" s="489"/>
      <c r="O72" s="489"/>
      <c r="P72" s="489"/>
      <c r="Q72" s="489"/>
      <c r="R72" s="489"/>
      <c r="S72" s="489"/>
      <c r="T72" s="489"/>
      <c r="U72" s="489"/>
      <c r="V72" s="489"/>
      <c r="W72" s="489"/>
      <c r="X72" s="489"/>
      <c r="Y72" s="489"/>
      <c r="Z72" s="489"/>
    </row>
    <row r="73" spans="1:26" ht="15.75" customHeight="1">
      <c r="A73" s="489"/>
      <c r="B73" s="489"/>
      <c r="C73" s="489"/>
      <c r="D73" s="489"/>
      <c r="E73" s="489"/>
      <c r="F73" s="489"/>
      <c r="G73" s="489"/>
      <c r="H73" s="489"/>
      <c r="I73" s="489"/>
      <c r="J73" s="489"/>
      <c r="K73" s="489"/>
      <c r="L73" s="489"/>
      <c r="M73" s="489"/>
      <c r="N73" s="489"/>
      <c r="O73" s="489"/>
      <c r="P73" s="489"/>
      <c r="Q73" s="489"/>
      <c r="R73" s="489"/>
      <c r="S73" s="489"/>
      <c r="T73" s="489"/>
      <c r="U73" s="489"/>
      <c r="V73" s="489"/>
      <c r="W73" s="489"/>
      <c r="X73" s="489"/>
      <c r="Y73" s="489"/>
      <c r="Z73" s="489"/>
    </row>
    <row r="74" spans="1:26" ht="15.75" customHeight="1">
      <c r="A74" s="489"/>
      <c r="B74" s="489"/>
      <c r="C74" s="489"/>
      <c r="D74" s="489"/>
      <c r="E74" s="489"/>
      <c r="F74" s="489"/>
      <c r="G74" s="489"/>
      <c r="H74" s="489"/>
      <c r="I74" s="489"/>
      <c r="J74" s="489"/>
      <c r="K74" s="489"/>
      <c r="L74" s="489"/>
      <c r="M74" s="489"/>
      <c r="N74" s="489"/>
      <c r="O74" s="489"/>
      <c r="P74" s="489"/>
      <c r="Q74" s="489"/>
      <c r="R74" s="489"/>
      <c r="S74" s="489"/>
      <c r="T74" s="489"/>
      <c r="U74" s="489"/>
      <c r="V74" s="489"/>
      <c r="W74" s="489"/>
      <c r="X74" s="489"/>
      <c r="Y74" s="489"/>
      <c r="Z74" s="489"/>
    </row>
    <row r="75" spans="1:26" ht="15.75" customHeight="1">
      <c r="A75" s="489"/>
      <c r="B75" s="489"/>
      <c r="C75" s="489"/>
      <c r="D75" s="489"/>
      <c r="E75" s="489"/>
      <c r="F75" s="489"/>
      <c r="G75" s="489"/>
      <c r="H75" s="489"/>
      <c r="I75" s="489"/>
      <c r="J75" s="489"/>
      <c r="K75" s="489"/>
      <c r="L75" s="489"/>
      <c r="M75" s="489"/>
      <c r="N75" s="489"/>
      <c r="O75" s="489"/>
      <c r="P75" s="489"/>
      <c r="Q75" s="489"/>
      <c r="R75" s="489"/>
      <c r="S75" s="489"/>
      <c r="T75" s="489"/>
      <c r="U75" s="489"/>
      <c r="V75" s="489"/>
      <c r="W75" s="489"/>
      <c r="X75" s="489"/>
      <c r="Y75" s="489"/>
      <c r="Z75" s="489"/>
    </row>
    <row r="76" spans="1:26" ht="15.75" customHeight="1">
      <c r="A76" s="489"/>
      <c r="B76" s="489"/>
      <c r="C76" s="489"/>
      <c r="D76" s="489"/>
      <c r="E76" s="489"/>
      <c r="F76" s="489"/>
      <c r="G76" s="489"/>
      <c r="H76" s="489"/>
      <c r="I76" s="489"/>
      <c r="J76" s="489"/>
      <c r="K76" s="489"/>
      <c r="L76" s="489"/>
      <c r="M76" s="489"/>
      <c r="N76" s="489"/>
      <c r="O76" s="489"/>
      <c r="P76" s="489"/>
      <c r="Q76" s="489"/>
      <c r="R76" s="489"/>
      <c r="S76" s="489"/>
      <c r="T76" s="489"/>
      <c r="U76" s="489"/>
      <c r="V76" s="489"/>
      <c r="W76" s="489"/>
      <c r="X76" s="489"/>
      <c r="Y76" s="489"/>
      <c r="Z76" s="489"/>
    </row>
    <row r="77" spans="1:26" ht="15.75" customHeight="1">
      <c r="A77" s="489"/>
      <c r="B77" s="489"/>
      <c r="C77" s="489"/>
      <c r="D77" s="489"/>
      <c r="E77" s="489"/>
      <c r="F77" s="489"/>
      <c r="G77" s="489"/>
      <c r="H77" s="489"/>
      <c r="I77" s="489"/>
      <c r="J77" s="489"/>
      <c r="K77" s="489"/>
      <c r="L77" s="489"/>
      <c r="M77" s="489"/>
      <c r="N77" s="489"/>
      <c r="O77" s="489"/>
      <c r="P77" s="489"/>
      <c r="Q77" s="489"/>
      <c r="R77" s="489"/>
      <c r="S77" s="489"/>
      <c r="T77" s="489"/>
      <c r="U77" s="489"/>
      <c r="V77" s="489"/>
      <c r="W77" s="489"/>
      <c r="X77" s="489"/>
      <c r="Y77" s="489"/>
      <c r="Z77" s="489"/>
    </row>
    <row r="78" spans="1:26" ht="15.75" customHeight="1">
      <c r="A78" s="489"/>
      <c r="B78" s="489"/>
      <c r="C78" s="489"/>
      <c r="D78" s="489"/>
      <c r="E78" s="489"/>
      <c r="F78" s="489"/>
      <c r="G78" s="489"/>
      <c r="H78" s="489"/>
      <c r="I78" s="489"/>
      <c r="J78" s="489"/>
      <c r="K78" s="489"/>
      <c r="L78" s="489"/>
      <c r="M78" s="489"/>
      <c r="N78" s="489"/>
      <c r="O78" s="489"/>
      <c r="P78" s="489"/>
      <c r="Q78" s="489"/>
      <c r="R78" s="489"/>
      <c r="S78" s="489"/>
      <c r="T78" s="489"/>
      <c r="U78" s="489"/>
      <c r="V78" s="489"/>
      <c r="W78" s="489"/>
      <c r="X78" s="489"/>
      <c r="Y78" s="489"/>
      <c r="Z78" s="489"/>
    </row>
    <row r="79" spans="1:26" ht="15.75" customHeight="1">
      <c r="A79" s="489"/>
      <c r="B79" s="489"/>
      <c r="C79" s="489"/>
      <c r="D79" s="489"/>
      <c r="E79" s="489"/>
      <c r="F79" s="489"/>
      <c r="G79" s="489"/>
      <c r="H79" s="489"/>
      <c r="I79" s="489"/>
      <c r="J79" s="489"/>
      <c r="K79" s="489"/>
      <c r="L79" s="489"/>
      <c r="M79" s="489"/>
      <c r="N79" s="489"/>
      <c r="O79" s="489"/>
      <c r="P79" s="489"/>
      <c r="Q79" s="489"/>
      <c r="R79" s="489"/>
      <c r="S79" s="489"/>
      <c r="T79" s="489"/>
      <c r="U79" s="489"/>
      <c r="V79" s="489"/>
      <c r="W79" s="489"/>
      <c r="X79" s="489"/>
      <c r="Y79" s="489"/>
      <c r="Z79" s="489"/>
    </row>
    <row r="80" spans="1:26" ht="15.75" customHeight="1">
      <c r="A80" s="489"/>
      <c r="B80" s="489"/>
      <c r="C80" s="489"/>
      <c r="D80" s="489"/>
      <c r="E80" s="489"/>
      <c r="F80" s="489"/>
      <c r="G80" s="489"/>
      <c r="H80" s="489"/>
      <c r="I80" s="489"/>
      <c r="J80" s="489"/>
      <c r="K80" s="489"/>
      <c r="L80" s="489"/>
      <c r="M80" s="489"/>
      <c r="N80" s="489"/>
      <c r="O80" s="489"/>
      <c r="P80" s="489"/>
      <c r="Q80" s="489"/>
      <c r="R80" s="489"/>
      <c r="S80" s="489"/>
      <c r="T80" s="489"/>
      <c r="U80" s="489"/>
      <c r="V80" s="489"/>
      <c r="W80" s="489"/>
      <c r="X80" s="489"/>
      <c r="Y80" s="489"/>
      <c r="Z80" s="489"/>
    </row>
    <row r="81" spans="1:26" ht="15.75" customHeight="1">
      <c r="A81" s="489"/>
      <c r="B81" s="489"/>
      <c r="C81" s="489"/>
      <c r="D81" s="489"/>
      <c r="E81" s="489"/>
      <c r="F81" s="489"/>
      <c r="G81" s="489"/>
      <c r="H81" s="489"/>
      <c r="I81" s="489"/>
      <c r="J81" s="489"/>
      <c r="K81" s="489"/>
      <c r="L81" s="489"/>
      <c r="M81" s="489"/>
      <c r="N81" s="489"/>
      <c r="O81" s="489"/>
      <c r="P81" s="489"/>
      <c r="Q81" s="489"/>
      <c r="R81" s="489"/>
      <c r="S81" s="489"/>
      <c r="T81" s="489"/>
      <c r="U81" s="489"/>
      <c r="V81" s="489"/>
      <c r="W81" s="489"/>
      <c r="X81" s="489"/>
      <c r="Y81" s="489"/>
      <c r="Z81" s="489"/>
    </row>
    <row r="82" spans="1:26" ht="15.75" customHeight="1">
      <c r="A82" s="489"/>
      <c r="B82" s="489"/>
      <c r="C82" s="489"/>
      <c r="D82" s="489"/>
      <c r="E82" s="489"/>
      <c r="F82" s="489"/>
      <c r="G82" s="489"/>
      <c r="H82" s="489"/>
      <c r="I82" s="489"/>
      <c r="J82" s="489"/>
      <c r="K82" s="489"/>
      <c r="L82" s="489"/>
      <c r="M82" s="489"/>
      <c r="N82" s="489"/>
      <c r="O82" s="489"/>
      <c r="P82" s="489"/>
      <c r="Q82" s="489"/>
      <c r="R82" s="489"/>
      <c r="S82" s="489"/>
      <c r="T82" s="489"/>
      <c r="U82" s="489"/>
      <c r="V82" s="489"/>
      <c r="W82" s="489"/>
      <c r="X82" s="489"/>
      <c r="Y82" s="489"/>
      <c r="Z82" s="489"/>
    </row>
    <row r="83" spans="1:26" ht="15.75" customHeight="1">
      <c r="A83" s="489"/>
      <c r="B83" s="489"/>
      <c r="C83" s="489"/>
      <c r="D83" s="489"/>
      <c r="E83" s="489"/>
      <c r="F83" s="489"/>
      <c r="G83" s="489"/>
      <c r="H83" s="489"/>
      <c r="I83" s="489"/>
      <c r="J83" s="489"/>
      <c r="K83" s="489"/>
      <c r="L83" s="489"/>
      <c r="M83" s="489"/>
      <c r="N83" s="489"/>
      <c r="O83" s="489"/>
      <c r="P83" s="489"/>
      <c r="Q83" s="489"/>
      <c r="R83" s="489"/>
      <c r="S83" s="489"/>
      <c r="T83" s="489"/>
      <c r="U83" s="489"/>
      <c r="V83" s="489"/>
      <c r="W83" s="489"/>
      <c r="X83" s="489"/>
      <c r="Y83" s="489"/>
      <c r="Z83" s="489"/>
    </row>
    <row r="84" spans="1:26" ht="15.75" customHeight="1">
      <c r="A84" s="489"/>
      <c r="B84" s="489"/>
      <c r="C84" s="489"/>
      <c r="D84" s="489"/>
      <c r="E84" s="489"/>
      <c r="F84" s="489"/>
      <c r="G84" s="489"/>
      <c r="H84" s="489"/>
      <c r="I84" s="489"/>
      <c r="J84" s="489"/>
      <c r="K84" s="489"/>
      <c r="L84" s="489"/>
      <c r="M84" s="489"/>
      <c r="N84" s="489"/>
      <c r="O84" s="489"/>
      <c r="P84" s="489"/>
      <c r="Q84" s="489"/>
      <c r="R84" s="489"/>
      <c r="S84" s="489"/>
      <c r="T84" s="489"/>
      <c r="U84" s="489"/>
      <c r="V84" s="489"/>
      <c r="W84" s="489"/>
      <c r="X84" s="489"/>
      <c r="Y84" s="489"/>
      <c r="Z84" s="489"/>
    </row>
    <row r="85" spans="1:26" ht="15.75" customHeight="1">
      <c r="A85" s="489"/>
      <c r="B85" s="489"/>
      <c r="C85" s="489"/>
      <c r="D85" s="489"/>
      <c r="E85" s="489"/>
      <c r="F85" s="489"/>
      <c r="G85" s="489"/>
      <c r="H85" s="489"/>
      <c r="I85" s="489"/>
      <c r="J85" s="489"/>
      <c r="K85" s="489"/>
      <c r="L85" s="489"/>
      <c r="M85" s="489"/>
      <c r="N85" s="489"/>
      <c r="O85" s="489"/>
      <c r="P85" s="489"/>
      <c r="Q85" s="489"/>
      <c r="R85" s="489"/>
      <c r="S85" s="489"/>
      <c r="T85" s="489"/>
      <c r="U85" s="489"/>
      <c r="V85" s="489"/>
      <c r="W85" s="489"/>
      <c r="X85" s="489"/>
      <c r="Y85" s="489"/>
      <c r="Z85" s="489"/>
    </row>
    <row r="86" spans="1:26" ht="15.75" customHeight="1">
      <c r="A86" s="489"/>
      <c r="B86" s="489"/>
      <c r="C86" s="489"/>
      <c r="D86" s="489"/>
      <c r="E86" s="489"/>
      <c r="F86" s="489"/>
      <c r="G86" s="489"/>
      <c r="H86" s="489"/>
      <c r="I86" s="489"/>
      <c r="J86" s="489"/>
      <c r="K86" s="489"/>
      <c r="L86" s="489"/>
      <c r="M86" s="489"/>
      <c r="N86" s="489"/>
      <c r="O86" s="489"/>
      <c r="P86" s="489"/>
      <c r="Q86" s="489"/>
      <c r="R86" s="489"/>
      <c r="S86" s="489"/>
      <c r="T86" s="489"/>
      <c r="U86" s="489"/>
      <c r="V86" s="489"/>
      <c r="W86" s="489"/>
      <c r="X86" s="489"/>
      <c r="Y86" s="489"/>
      <c r="Z86" s="489"/>
    </row>
    <row r="87" spans="1:26" ht="15.75" customHeight="1">
      <c r="A87" s="489"/>
      <c r="B87" s="489"/>
      <c r="C87" s="489"/>
      <c r="D87" s="489"/>
      <c r="E87" s="489"/>
      <c r="F87" s="489"/>
      <c r="G87" s="489"/>
      <c r="H87" s="489"/>
      <c r="I87" s="489"/>
      <c r="J87" s="489"/>
      <c r="K87" s="489"/>
      <c r="L87" s="489"/>
      <c r="M87" s="489"/>
      <c r="N87" s="489"/>
      <c r="O87" s="489"/>
      <c r="P87" s="489"/>
      <c r="Q87" s="489"/>
      <c r="R87" s="489"/>
      <c r="S87" s="489"/>
      <c r="T87" s="489"/>
      <c r="U87" s="489"/>
      <c r="V87" s="489"/>
      <c r="W87" s="489"/>
      <c r="X87" s="489"/>
      <c r="Y87" s="489"/>
      <c r="Z87" s="489"/>
    </row>
    <row r="88" spans="1:26" ht="15.75" customHeight="1">
      <c r="A88" s="489"/>
      <c r="B88" s="489"/>
      <c r="C88" s="489"/>
      <c r="D88" s="489"/>
      <c r="E88" s="489"/>
      <c r="F88" s="489"/>
      <c r="G88" s="489"/>
      <c r="H88" s="489"/>
      <c r="I88" s="489"/>
      <c r="J88" s="489"/>
      <c r="K88" s="489"/>
      <c r="L88" s="489"/>
      <c r="M88" s="489"/>
      <c r="N88" s="489"/>
      <c r="O88" s="489"/>
      <c r="P88" s="489"/>
      <c r="Q88" s="489"/>
      <c r="R88" s="489"/>
      <c r="S88" s="489"/>
      <c r="T88" s="489"/>
      <c r="U88" s="489"/>
      <c r="V88" s="489"/>
      <c r="W88" s="489"/>
      <c r="X88" s="489"/>
      <c r="Y88" s="489"/>
      <c r="Z88" s="489"/>
    </row>
    <row r="89" spans="1:26" ht="15.75" customHeight="1">
      <c r="A89" s="489"/>
      <c r="B89" s="489"/>
      <c r="C89" s="489"/>
      <c r="D89" s="489"/>
      <c r="E89" s="489"/>
      <c r="F89" s="489"/>
      <c r="G89" s="489"/>
      <c r="H89" s="489"/>
      <c r="I89" s="489"/>
      <c r="J89" s="489"/>
      <c r="K89" s="489"/>
      <c r="L89" s="489"/>
      <c r="M89" s="489"/>
      <c r="N89" s="489"/>
      <c r="O89" s="489"/>
      <c r="P89" s="489"/>
      <c r="Q89" s="489"/>
      <c r="R89" s="489"/>
      <c r="S89" s="489"/>
      <c r="T89" s="489"/>
      <c r="U89" s="489"/>
      <c r="V89" s="489"/>
      <c r="W89" s="489"/>
      <c r="X89" s="489"/>
      <c r="Y89" s="489"/>
      <c r="Z89" s="489"/>
    </row>
    <row r="90" spans="1:26" ht="15.75" customHeight="1">
      <c r="A90" s="489"/>
      <c r="B90" s="489"/>
      <c r="C90" s="489"/>
      <c r="D90" s="489"/>
      <c r="E90" s="489"/>
      <c r="F90" s="489"/>
      <c r="G90" s="489"/>
      <c r="H90" s="489"/>
      <c r="I90" s="489"/>
      <c r="J90" s="489"/>
      <c r="K90" s="489"/>
      <c r="L90" s="489"/>
      <c r="M90" s="489"/>
      <c r="N90" s="489"/>
      <c r="O90" s="489"/>
      <c r="P90" s="489"/>
      <c r="Q90" s="489"/>
      <c r="R90" s="489"/>
      <c r="S90" s="489"/>
      <c r="T90" s="489"/>
      <c r="U90" s="489"/>
      <c r="V90" s="489"/>
      <c r="W90" s="489"/>
      <c r="X90" s="489"/>
      <c r="Y90" s="489"/>
      <c r="Z90" s="489"/>
    </row>
    <row r="91" spans="1:26" ht="15.75" customHeight="1">
      <c r="A91" s="489"/>
      <c r="B91" s="489"/>
      <c r="C91" s="489"/>
      <c r="D91" s="489"/>
      <c r="E91" s="489"/>
      <c r="F91" s="489"/>
      <c r="G91" s="489"/>
      <c r="H91" s="489"/>
      <c r="I91" s="489"/>
      <c r="J91" s="489"/>
      <c r="K91" s="489"/>
      <c r="L91" s="489"/>
      <c r="M91" s="489"/>
      <c r="N91" s="489"/>
      <c r="O91" s="489"/>
      <c r="P91" s="489"/>
      <c r="Q91" s="489"/>
      <c r="R91" s="489"/>
      <c r="S91" s="489"/>
      <c r="T91" s="489"/>
      <c r="U91" s="489"/>
      <c r="V91" s="489"/>
      <c r="W91" s="489"/>
      <c r="X91" s="489"/>
      <c r="Y91" s="489"/>
      <c r="Z91" s="489"/>
    </row>
    <row r="92" spans="1:26" ht="15.75" customHeight="1">
      <c r="A92" s="489"/>
      <c r="B92" s="489"/>
      <c r="C92" s="489"/>
      <c r="D92" s="489"/>
      <c r="E92" s="489"/>
      <c r="F92" s="489"/>
      <c r="G92" s="489"/>
      <c r="H92" s="489"/>
      <c r="I92" s="489"/>
      <c r="J92" s="489"/>
      <c r="K92" s="489"/>
      <c r="L92" s="489"/>
      <c r="M92" s="489"/>
      <c r="N92" s="489"/>
      <c r="O92" s="489"/>
      <c r="P92" s="489"/>
      <c r="Q92" s="489"/>
      <c r="R92" s="489"/>
      <c r="S92" s="489"/>
      <c r="T92" s="489"/>
      <c r="U92" s="489"/>
      <c r="V92" s="489"/>
      <c r="W92" s="489"/>
      <c r="X92" s="489"/>
      <c r="Y92" s="489"/>
      <c r="Z92" s="489"/>
    </row>
    <row r="93" spans="1:26" ht="15.75" customHeight="1">
      <c r="A93" s="489"/>
      <c r="B93" s="489"/>
      <c r="C93" s="489"/>
      <c r="D93" s="489"/>
      <c r="E93" s="489"/>
      <c r="F93" s="489"/>
      <c r="G93" s="489"/>
      <c r="H93" s="489"/>
      <c r="I93" s="489"/>
      <c r="J93" s="489"/>
      <c r="K93" s="489"/>
      <c r="L93" s="489"/>
      <c r="M93" s="489"/>
      <c r="N93" s="489"/>
      <c r="O93" s="489"/>
      <c r="P93" s="489"/>
      <c r="Q93" s="489"/>
      <c r="R93" s="489"/>
      <c r="S93" s="489"/>
      <c r="T93" s="489"/>
      <c r="U93" s="489"/>
      <c r="V93" s="489"/>
      <c r="W93" s="489"/>
      <c r="X93" s="489"/>
      <c r="Y93" s="489"/>
      <c r="Z93" s="489"/>
    </row>
    <row r="94" spans="1:26" ht="15.75" customHeight="1">
      <c r="A94" s="489"/>
      <c r="B94" s="489"/>
      <c r="C94" s="489"/>
      <c r="D94" s="489"/>
      <c r="E94" s="489"/>
      <c r="F94" s="489"/>
      <c r="G94" s="489"/>
      <c r="H94" s="489"/>
      <c r="I94" s="489"/>
      <c r="J94" s="489"/>
      <c r="K94" s="489"/>
      <c r="L94" s="489"/>
      <c r="M94" s="489"/>
      <c r="N94" s="489"/>
      <c r="O94" s="489"/>
      <c r="P94" s="489"/>
      <c r="Q94" s="489"/>
      <c r="R94" s="489"/>
      <c r="S94" s="489"/>
      <c r="T94" s="489"/>
      <c r="U94" s="489"/>
      <c r="V94" s="489"/>
      <c r="W94" s="489"/>
      <c r="X94" s="489"/>
      <c r="Y94" s="489"/>
      <c r="Z94" s="489"/>
    </row>
    <row r="95" spans="1:26" ht="15.75" customHeight="1">
      <c r="A95" s="489"/>
      <c r="B95" s="489"/>
      <c r="C95" s="489"/>
      <c r="D95" s="489"/>
      <c r="E95" s="489"/>
      <c r="F95" s="489"/>
      <c r="G95" s="489"/>
      <c r="H95" s="489"/>
      <c r="I95" s="489"/>
      <c r="J95" s="489"/>
      <c r="K95" s="489"/>
      <c r="L95" s="489"/>
      <c r="M95" s="489"/>
      <c r="N95" s="489"/>
      <c r="O95" s="489"/>
      <c r="P95" s="489"/>
      <c r="Q95" s="489"/>
      <c r="R95" s="489"/>
      <c r="S95" s="489"/>
      <c r="T95" s="489"/>
      <c r="U95" s="489"/>
      <c r="V95" s="489"/>
      <c r="W95" s="489"/>
      <c r="X95" s="489"/>
      <c r="Y95" s="489"/>
      <c r="Z95" s="489"/>
    </row>
    <row r="96" spans="1:26" ht="15.75" customHeight="1">
      <c r="A96" s="489"/>
      <c r="B96" s="489"/>
      <c r="C96" s="489"/>
      <c r="D96" s="489"/>
      <c r="E96" s="489"/>
      <c r="F96" s="489"/>
      <c r="G96" s="489"/>
      <c r="H96" s="489"/>
      <c r="I96" s="489"/>
      <c r="J96" s="489"/>
      <c r="K96" s="489"/>
      <c r="L96" s="489"/>
      <c r="M96" s="489"/>
      <c r="N96" s="489"/>
      <c r="O96" s="489"/>
      <c r="P96" s="489"/>
      <c r="Q96" s="489"/>
      <c r="R96" s="489"/>
      <c r="S96" s="489"/>
      <c r="T96" s="489"/>
      <c r="U96" s="489"/>
      <c r="V96" s="489"/>
      <c r="W96" s="489"/>
      <c r="X96" s="489"/>
      <c r="Y96" s="489"/>
      <c r="Z96" s="489"/>
    </row>
    <row r="97" spans="1:26" ht="15.75" customHeight="1">
      <c r="A97" s="489"/>
      <c r="B97" s="489"/>
      <c r="C97" s="489"/>
      <c r="D97" s="489"/>
      <c r="E97" s="489"/>
      <c r="F97" s="489"/>
      <c r="G97" s="489"/>
      <c r="H97" s="489"/>
      <c r="I97" s="489"/>
      <c r="J97" s="489"/>
      <c r="K97" s="489"/>
      <c r="L97" s="489"/>
      <c r="M97" s="489"/>
      <c r="N97" s="489"/>
      <c r="O97" s="489"/>
      <c r="P97" s="489"/>
      <c r="Q97" s="489"/>
      <c r="R97" s="489"/>
      <c r="S97" s="489"/>
      <c r="T97" s="489"/>
      <c r="U97" s="489"/>
      <c r="V97" s="489"/>
      <c r="W97" s="489"/>
      <c r="X97" s="489"/>
      <c r="Y97" s="489"/>
      <c r="Z97" s="489"/>
    </row>
    <row r="98" spans="1:26" ht="15.75" customHeight="1">
      <c r="A98" s="489"/>
      <c r="B98" s="489"/>
      <c r="C98" s="489"/>
      <c r="D98" s="489"/>
      <c r="E98" s="489"/>
      <c r="F98" s="489"/>
      <c r="G98" s="489"/>
      <c r="H98" s="489"/>
      <c r="I98" s="489"/>
      <c r="J98" s="489"/>
      <c r="K98" s="489"/>
      <c r="L98" s="489"/>
      <c r="M98" s="489"/>
      <c r="N98" s="489"/>
      <c r="O98" s="489"/>
      <c r="P98" s="489"/>
      <c r="Q98" s="489"/>
      <c r="R98" s="489"/>
      <c r="S98" s="489"/>
      <c r="T98" s="489"/>
      <c r="U98" s="489"/>
      <c r="V98" s="489"/>
      <c r="W98" s="489"/>
      <c r="X98" s="489"/>
      <c r="Y98" s="489"/>
      <c r="Z98" s="489"/>
    </row>
    <row r="99" spans="1:26" ht="15.75" customHeight="1">
      <c r="A99" s="489"/>
      <c r="B99" s="489"/>
      <c r="C99" s="489"/>
      <c r="D99" s="489"/>
      <c r="E99" s="489"/>
      <c r="F99" s="489"/>
      <c r="G99" s="489"/>
      <c r="H99" s="489"/>
      <c r="I99" s="489"/>
      <c r="J99" s="489"/>
      <c r="K99" s="489"/>
      <c r="L99" s="489"/>
      <c r="M99" s="489"/>
      <c r="N99" s="489"/>
      <c r="O99" s="489"/>
      <c r="P99" s="489"/>
      <c r="Q99" s="489"/>
      <c r="R99" s="489"/>
      <c r="S99" s="489"/>
      <c r="T99" s="489"/>
      <c r="U99" s="489"/>
      <c r="V99" s="489"/>
      <c r="W99" s="489"/>
      <c r="X99" s="489"/>
      <c r="Y99" s="489"/>
      <c r="Z99" s="489"/>
    </row>
    <row r="100" spans="1:26" ht="15.75" customHeight="1">
      <c r="A100" s="489"/>
      <c r="B100" s="489"/>
      <c r="C100" s="489"/>
      <c r="D100" s="489"/>
      <c r="E100" s="489"/>
      <c r="F100" s="489"/>
      <c r="G100" s="489"/>
      <c r="H100" s="489"/>
      <c r="I100" s="489"/>
      <c r="J100" s="489"/>
      <c r="K100" s="489"/>
      <c r="L100" s="489"/>
      <c r="M100" s="489"/>
      <c r="N100" s="489"/>
      <c r="O100" s="489"/>
      <c r="P100" s="489"/>
      <c r="Q100" s="489"/>
      <c r="R100" s="489"/>
      <c r="S100" s="489"/>
      <c r="T100" s="489"/>
      <c r="U100" s="489"/>
      <c r="V100" s="489"/>
      <c r="W100" s="489"/>
      <c r="X100" s="489"/>
      <c r="Y100" s="489"/>
      <c r="Z100" s="489"/>
    </row>
    <row r="101" spans="1:26" ht="15.75" customHeight="1">
      <c r="A101" s="489"/>
      <c r="B101" s="489"/>
      <c r="C101" s="489"/>
      <c r="D101" s="489"/>
      <c r="E101" s="489"/>
      <c r="F101" s="489"/>
      <c r="G101" s="489"/>
      <c r="H101" s="489"/>
      <c r="I101" s="489"/>
      <c r="J101" s="489"/>
      <c r="K101" s="489"/>
      <c r="L101" s="489"/>
      <c r="M101" s="489"/>
      <c r="N101" s="489"/>
      <c r="O101" s="489"/>
      <c r="P101" s="489"/>
      <c r="Q101" s="489"/>
      <c r="R101" s="489"/>
      <c r="S101" s="489"/>
      <c r="T101" s="489"/>
      <c r="U101" s="489"/>
      <c r="V101" s="489"/>
      <c r="W101" s="489"/>
      <c r="X101" s="489"/>
      <c r="Y101" s="489"/>
      <c r="Z101" s="489"/>
    </row>
    <row r="102" spans="1:26" ht="15.75" customHeight="1">
      <c r="A102" s="489"/>
      <c r="B102" s="489"/>
      <c r="C102" s="489"/>
      <c r="D102" s="489"/>
      <c r="E102" s="489"/>
      <c r="F102" s="489"/>
      <c r="G102" s="489"/>
      <c r="H102" s="489"/>
      <c r="I102" s="489"/>
      <c r="J102" s="489"/>
      <c r="K102" s="489"/>
      <c r="L102" s="489"/>
      <c r="M102" s="489"/>
      <c r="N102" s="489"/>
      <c r="O102" s="489"/>
      <c r="P102" s="489"/>
      <c r="Q102" s="489"/>
      <c r="R102" s="489"/>
      <c r="S102" s="489"/>
      <c r="T102" s="489"/>
      <c r="U102" s="489"/>
      <c r="V102" s="489"/>
      <c r="W102" s="489"/>
      <c r="X102" s="489"/>
      <c r="Y102" s="489"/>
      <c r="Z102" s="489"/>
    </row>
    <row r="103" spans="1:26" ht="15.75" customHeight="1">
      <c r="A103" s="489"/>
      <c r="B103" s="489"/>
      <c r="C103" s="489"/>
      <c r="D103" s="489"/>
      <c r="E103" s="489"/>
      <c r="F103" s="489"/>
      <c r="G103" s="489"/>
      <c r="H103" s="489"/>
      <c r="I103" s="489"/>
      <c r="J103" s="489"/>
      <c r="K103" s="489"/>
      <c r="L103" s="489"/>
      <c r="M103" s="489"/>
      <c r="N103" s="489"/>
      <c r="O103" s="489"/>
      <c r="P103" s="489"/>
      <c r="Q103" s="489"/>
      <c r="R103" s="489"/>
      <c r="S103" s="489"/>
      <c r="T103" s="489"/>
      <c r="U103" s="489"/>
      <c r="V103" s="489"/>
      <c r="W103" s="489"/>
      <c r="X103" s="489"/>
      <c r="Y103" s="489"/>
      <c r="Z103" s="489"/>
    </row>
    <row r="104" spans="1:26" ht="15.75" customHeight="1">
      <c r="A104" s="489"/>
      <c r="B104" s="489"/>
      <c r="C104" s="489"/>
      <c r="D104" s="489"/>
      <c r="E104" s="489"/>
      <c r="F104" s="489"/>
      <c r="G104" s="489"/>
      <c r="H104" s="489"/>
      <c r="I104" s="489"/>
      <c r="J104" s="489"/>
      <c r="K104" s="489"/>
      <c r="L104" s="489"/>
      <c r="M104" s="489"/>
      <c r="N104" s="489"/>
      <c r="O104" s="489"/>
      <c r="P104" s="489"/>
      <c r="Q104" s="489"/>
      <c r="R104" s="489"/>
      <c r="S104" s="489"/>
      <c r="T104" s="489"/>
      <c r="U104" s="489"/>
      <c r="V104" s="489"/>
      <c r="W104" s="489"/>
      <c r="X104" s="489"/>
      <c r="Y104" s="489"/>
      <c r="Z104" s="489"/>
    </row>
    <row r="105" spans="1:26" ht="15.75" customHeight="1">
      <c r="A105" s="489"/>
      <c r="B105" s="489"/>
      <c r="C105" s="489"/>
      <c r="D105" s="489"/>
      <c r="E105" s="489"/>
      <c r="F105" s="489"/>
      <c r="G105" s="489"/>
      <c r="H105" s="489"/>
      <c r="I105" s="489"/>
      <c r="J105" s="489"/>
      <c r="K105" s="489"/>
      <c r="L105" s="489"/>
      <c r="M105" s="489"/>
      <c r="N105" s="489"/>
      <c r="O105" s="489"/>
      <c r="P105" s="489"/>
      <c r="Q105" s="489"/>
      <c r="R105" s="489"/>
      <c r="S105" s="489"/>
      <c r="T105" s="489"/>
      <c r="U105" s="489"/>
      <c r="V105" s="489"/>
      <c r="W105" s="489"/>
      <c r="X105" s="489"/>
      <c r="Y105" s="489"/>
      <c r="Z105" s="489"/>
    </row>
    <row r="106" spans="1:26" ht="15.75" customHeight="1">
      <c r="A106" s="489"/>
      <c r="B106" s="489"/>
      <c r="C106" s="489"/>
      <c r="D106" s="489"/>
      <c r="E106" s="489"/>
      <c r="F106" s="489"/>
      <c r="G106" s="489"/>
      <c r="H106" s="489"/>
      <c r="I106" s="489"/>
      <c r="J106" s="489"/>
      <c r="K106" s="489"/>
      <c r="L106" s="489"/>
      <c r="M106" s="489"/>
      <c r="N106" s="489"/>
      <c r="O106" s="489"/>
      <c r="P106" s="489"/>
      <c r="Q106" s="489"/>
      <c r="R106" s="489"/>
      <c r="S106" s="489"/>
      <c r="T106" s="489"/>
      <c r="U106" s="489"/>
      <c r="V106" s="489"/>
      <c r="W106" s="489"/>
      <c r="X106" s="489"/>
      <c r="Y106" s="489"/>
      <c r="Z106" s="489"/>
    </row>
    <row r="107" spans="1:26" ht="15.75" customHeight="1">
      <c r="A107" s="489"/>
      <c r="B107" s="489"/>
      <c r="C107" s="489"/>
      <c r="D107" s="489"/>
      <c r="E107" s="489"/>
      <c r="F107" s="489"/>
      <c r="G107" s="489"/>
      <c r="H107" s="489"/>
      <c r="I107" s="489"/>
      <c r="J107" s="489"/>
      <c r="K107" s="489"/>
      <c r="L107" s="489"/>
      <c r="M107" s="489"/>
      <c r="N107" s="489"/>
      <c r="O107" s="489"/>
      <c r="P107" s="489"/>
      <c r="Q107" s="489"/>
      <c r="R107" s="489"/>
      <c r="S107" s="489"/>
      <c r="T107" s="489"/>
      <c r="U107" s="489"/>
      <c r="V107" s="489"/>
      <c r="W107" s="489"/>
      <c r="X107" s="489"/>
      <c r="Y107" s="489"/>
      <c r="Z107" s="489"/>
    </row>
    <row r="108" spans="1:26" ht="15.75" customHeight="1">
      <c r="A108" s="489"/>
      <c r="B108" s="489"/>
      <c r="C108" s="489"/>
      <c r="D108" s="489"/>
      <c r="E108" s="489"/>
      <c r="F108" s="489"/>
      <c r="G108" s="489"/>
      <c r="H108" s="489"/>
      <c r="I108" s="489"/>
      <c r="J108" s="489"/>
      <c r="K108" s="489"/>
      <c r="L108" s="489"/>
      <c r="M108" s="489"/>
      <c r="N108" s="489"/>
      <c r="O108" s="489"/>
      <c r="P108" s="489"/>
      <c r="Q108" s="489"/>
      <c r="R108" s="489"/>
      <c r="S108" s="489"/>
      <c r="T108" s="489"/>
      <c r="U108" s="489"/>
      <c r="V108" s="489"/>
      <c r="W108" s="489"/>
      <c r="X108" s="489"/>
      <c r="Y108" s="489"/>
      <c r="Z108" s="489"/>
    </row>
    <row r="109" spans="1:26" ht="15.75" customHeight="1">
      <c r="A109" s="489"/>
      <c r="B109" s="489"/>
      <c r="C109" s="489"/>
      <c r="D109" s="489"/>
      <c r="E109" s="489"/>
      <c r="F109" s="489"/>
      <c r="G109" s="489"/>
      <c r="H109" s="489"/>
      <c r="I109" s="489"/>
      <c r="J109" s="489"/>
      <c r="K109" s="489"/>
      <c r="L109" s="489"/>
      <c r="M109" s="489"/>
      <c r="N109" s="489"/>
      <c r="O109" s="489"/>
      <c r="P109" s="489"/>
      <c r="Q109" s="489"/>
      <c r="R109" s="489"/>
      <c r="S109" s="489"/>
      <c r="T109" s="489"/>
      <c r="U109" s="489"/>
      <c r="V109" s="489"/>
      <c r="W109" s="489"/>
      <c r="X109" s="489"/>
      <c r="Y109" s="489"/>
      <c r="Z109" s="489"/>
    </row>
    <row r="110" spans="1:26" ht="15.75" customHeight="1">
      <c r="A110" s="489"/>
      <c r="B110" s="489"/>
      <c r="C110" s="489"/>
      <c r="D110" s="489"/>
      <c r="E110" s="489"/>
      <c r="F110" s="489"/>
      <c r="G110" s="489"/>
      <c r="H110" s="489"/>
      <c r="I110" s="489"/>
      <c r="J110" s="489"/>
      <c r="K110" s="489"/>
      <c r="L110" s="489"/>
      <c r="M110" s="489"/>
      <c r="N110" s="489"/>
      <c r="O110" s="489"/>
      <c r="P110" s="489"/>
      <c r="Q110" s="489"/>
      <c r="R110" s="489"/>
      <c r="S110" s="489"/>
      <c r="T110" s="489"/>
      <c r="U110" s="489"/>
      <c r="V110" s="489"/>
      <c r="W110" s="489"/>
      <c r="X110" s="489"/>
      <c r="Y110" s="489"/>
      <c r="Z110" s="489"/>
    </row>
    <row r="111" spans="1:26" ht="15.75" customHeight="1">
      <c r="A111" s="489"/>
      <c r="B111" s="489"/>
      <c r="C111" s="489"/>
      <c r="D111" s="489"/>
      <c r="E111" s="489"/>
      <c r="F111" s="489"/>
      <c r="G111" s="489"/>
      <c r="H111" s="489"/>
      <c r="I111" s="489"/>
      <c r="J111" s="489"/>
      <c r="K111" s="489"/>
      <c r="L111" s="489"/>
      <c r="M111" s="489"/>
      <c r="N111" s="489"/>
      <c r="O111" s="489"/>
      <c r="P111" s="489"/>
      <c r="Q111" s="489"/>
      <c r="R111" s="489"/>
      <c r="S111" s="489"/>
      <c r="T111" s="489"/>
      <c r="U111" s="489"/>
      <c r="V111" s="489"/>
      <c r="W111" s="489"/>
      <c r="X111" s="489"/>
      <c r="Y111" s="489"/>
      <c r="Z111" s="489"/>
    </row>
    <row r="112" spans="1:26" ht="15.75" customHeight="1">
      <c r="A112" s="489"/>
      <c r="B112" s="489"/>
      <c r="C112" s="489"/>
      <c r="D112" s="489"/>
      <c r="E112" s="489"/>
      <c r="F112" s="489"/>
      <c r="G112" s="489"/>
      <c r="H112" s="489"/>
      <c r="I112" s="489"/>
      <c r="J112" s="489"/>
      <c r="K112" s="489"/>
      <c r="L112" s="489"/>
      <c r="M112" s="489"/>
      <c r="N112" s="489"/>
      <c r="O112" s="489"/>
      <c r="P112" s="489"/>
      <c r="Q112" s="489"/>
      <c r="R112" s="489"/>
      <c r="S112" s="489"/>
      <c r="T112" s="489"/>
      <c r="U112" s="489"/>
      <c r="V112" s="489"/>
      <c r="W112" s="489"/>
      <c r="X112" s="489"/>
      <c r="Y112" s="489"/>
      <c r="Z112" s="489"/>
    </row>
    <row r="113" spans="1:26" ht="15.75" customHeight="1">
      <c r="A113" s="489"/>
      <c r="B113" s="489"/>
      <c r="C113" s="489"/>
      <c r="D113" s="489"/>
      <c r="E113" s="489"/>
      <c r="F113" s="489"/>
      <c r="G113" s="489"/>
      <c r="H113" s="489"/>
      <c r="I113" s="489"/>
      <c r="J113" s="489"/>
      <c r="K113" s="489"/>
      <c r="L113" s="489"/>
      <c r="M113" s="489"/>
      <c r="N113" s="489"/>
      <c r="O113" s="489"/>
      <c r="P113" s="489"/>
      <c r="Q113" s="489"/>
      <c r="R113" s="489"/>
      <c r="S113" s="489"/>
      <c r="T113" s="489"/>
      <c r="U113" s="489"/>
      <c r="V113" s="489"/>
      <c r="W113" s="489"/>
      <c r="X113" s="489"/>
      <c r="Y113" s="489"/>
      <c r="Z113" s="489"/>
    </row>
    <row r="114" spans="1:26" ht="15.75" customHeight="1">
      <c r="A114" s="489"/>
      <c r="B114" s="489"/>
      <c r="C114" s="489"/>
      <c r="D114" s="489"/>
      <c r="E114" s="489"/>
      <c r="F114" s="489"/>
      <c r="G114" s="489"/>
      <c r="H114" s="489"/>
      <c r="I114" s="489"/>
      <c r="J114" s="489"/>
      <c r="K114" s="489"/>
      <c r="L114" s="489"/>
      <c r="M114" s="489"/>
      <c r="N114" s="489"/>
      <c r="O114" s="489"/>
      <c r="P114" s="489"/>
      <c r="Q114" s="489"/>
      <c r="R114" s="489"/>
      <c r="S114" s="489"/>
      <c r="T114" s="489"/>
      <c r="U114" s="489"/>
      <c r="V114" s="489"/>
      <c r="W114" s="489"/>
      <c r="X114" s="489"/>
      <c r="Y114" s="489"/>
      <c r="Z114" s="489"/>
    </row>
    <row r="115" spans="1:26" ht="15.75" customHeight="1">
      <c r="A115" s="489"/>
      <c r="B115" s="489"/>
      <c r="C115" s="489"/>
      <c r="D115" s="489"/>
      <c r="E115" s="489"/>
      <c r="F115" s="489"/>
      <c r="G115" s="489"/>
      <c r="H115" s="489"/>
      <c r="I115" s="489"/>
      <c r="J115" s="489"/>
      <c r="K115" s="489"/>
      <c r="L115" s="489"/>
      <c r="M115" s="489"/>
      <c r="N115" s="489"/>
      <c r="O115" s="489"/>
      <c r="P115" s="489"/>
      <c r="Q115" s="489"/>
      <c r="R115" s="489"/>
      <c r="S115" s="489"/>
      <c r="T115" s="489"/>
      <c r="U115" s="489"/>
      <c r="V115" s="489"/>
      <c r="W115" s="489"/>
      <c r="X115" s="489"/>
      <c r="Y115" s="489"/>
      <c r="Z115" s="489"/>
    </row>
    <row r="116" spans="1:26" ht="15.75" customHeight="1">
      <c r="A116" s="489"/>
      <c r="B116" s="489"/>
      <c r="C116" s="489"/>
      <c r="D116" s="489"/>
      <c r="E116" s="489"/>
      <c r="F116" s="489"/>
      <c r="G116" s="489"/>
      <c r="H116" s="489"/>
      <c r="I116" s="489"/>
      <c r="J116" s="489"/>
      <c r="K116" s="489"/>
      <c r="L116" s="489"/>
      <c r="M116" s="489"/>
      <c r="N116" s="489"/>
      <c r="O116" s="489"/>
      <c r="P116" s="489"/>
      <c r="Q116" s="489"/>
      <c r="R116" s="489"/>
      <c r="S116" s="489"/>
      <c r="T116" s="489"/>
      <c r="U116" s="489"/>
      <c r="V116" s="489"/>
      <c r="W116" s="489"/>
      <c r="X116" s="489"/>
      <c r="Y116" s="489"/>
      <c r="Z116" s="489"/>
    </row>
    <row r="117" spans="1:26" ht="15.75" customHeight="1">
      <c r="A117" s="489"/>
      <c r="B117" s="489"/>
      <c r="C117" s="489"/>
      <c r="D117" s="489"/>
      <c r="E117" s="489"/>
      <c r="F117" s="489"/>
      <c r="G117" s="489"/>
      <c r="H117" s="489"/>
      <c r="I117" s="489"/>
      <c r="J117" s="489"/>
      <c r="K117" s="489"/>
      <c r="L117" s="489"/>
      <c r="M117" s="489"/>
      <c r="N117" s="489"/>
      <c r="O117" s="489"/>
      <c r="P117" s="489"/>
      <c r="Q117" s="489"/>
      <c r="R117" s="489"/>
      <c r="S117" s="489"/>
      <c r="T117" s="489"/>
      <c r="U117" s="489"/>
      <c r="V117" s="489"/>
      <c r="W117" s="489"/>
      <c r="X117" s="489"/>
      <c r="Y117" s="489"/>
      <c r="Z117" s="489"/>
    </row>
    <row r="118" spans="1:26" ht="15.75" customHeight="1">
      <c r="A118" s="489"/>
      <c r="B118" s="489"/>
      <c r="C118" s="489"/>
      <c r="D118" s="489"/>
      <c r="E118" s="489"/>
      <c r="F118" s="489"/>
      <c r="G118" s="489"/>
      <c r="H118" s="489"/>
      <c r="I118" s="489"/>
      <c r="J118" s="489"/>
      <c r="K118" s="489"/>
      <c r="L118" s="489"/>
      <c r="M118" s="489"/>
      <c r="N118" s="489"/>
      <c r="O118" s="489"/>
      <c r="P118" s="489"/>
      <c r="Q118" s="489"/>
      <c r="R118" s="489"/>
      <c r="S118" s="489"/>
      <c r="T118" s="489"/>
      <c r="U118" s="489"/>
      <c r="V118" s="489"/>
      <c r="W118" s="489"/>
      <c r="X118" s="489"/>
      <c r="Y118" s="489"/>
      <c r="Z118" s="489"/>
    </row>
    <row r="119" spans="1:26" ht="15.75" customHeight="1">
      <c r="A119" s="489"/>
      <c r="B119" s="489"/>
      <c r="C119" s="489"/>
      <c r="D119" s="489"/>
      <c r="E119" s="489"/>
      <c r="F119" s="489"/>
      <c r="G119" s="489"/>
      <c r="H119" s="489"/>
      <c r="I119" s="489"/>
      <c r="J119" s="489"/>
      <c r="K119" s="489"/>
      <c r="L119" s="489"/>
      <c r="M119" s="489"/>
      <c r="N119" s="489"/>
      <c r="O119" s="489"/>
      <c r="P119" s="489"/>
      <c r="Q119" s="489"/>
      <c r="R119" s="489"/>
      <c r="S119" s="489"/>
      <c r="T119" s="489"/>
      <c r="U119" s="489"/>
      <c r="V119" s="489"/>
      <c r="W119" s="489"/>
      <c r="X119" s="489"/>
      <c r="Y119" s="489"/>
      <c r="Z119" s="489"/>
    </row>
    <row r="120" spans="1:26" ht="15.75" customHeight="1">
      <c r="A120" s="489"/>
      <c r="B120" s="489"/>
      <c r="C120" s="489"/>
      <c r="D120" s="489"/>
      <c r="E120" s="489"/>
      <c r="F120" s="489"/>
      <c r="G120" s="489"/>
      <c r="H120" s="489"/>
      <c r="I120" s="489"/>
      <c r="J120" s="489"/>
      <c r="K120" s="489"/>
      <c r="L120" s="489"/>
      <c r="M120" s="489"/>
      <c r="N120" s="489"/>
      <c r="O120" s="489"/>
      <c r="P120" s="489"/>
      <c r="Q120" s="489"/>
      <c r="R120" s="489"/>
      <c r="S120" s="489"/>
      <c r="T120" s="489"/>
      <c r="U120" s="489"/>
      <c r="V120" s="489"/>
      <c r="W120" s="489"/>
      <c r="X120" s="489"/>
      <c r="Y120" s="489"/>
      <c r="Z120" s="489"/>
    </row>
    <row r="121" spans="1:26" ht="15.75" customHeight="1">
      <c r="A121" s="489"/>
      <c r="B121" s="489"/>
      <c r="C121" s="489"/>
      <c r="D121" s="489"/>
      <c r="E121" s="489"/>
      <c r="F121" s="489"/>
      <c r="G121" s="489"/>
      <c r="H121" s="489"/>
      <c r="I121" s="489"/>
      <c r="J121" s="489"/>
      <c r="K121" s="489"/>
      <c r="L121" s="489"/>
      <c r="M121" s="489"/>
      <c r="N121" s="489"/>
      <c r="O121" s="489"/>
      <c r="P121" s="489"/>
      <c r="Q121" s="489"/>
      <c r="R121" s="489"/>
      <c r="S121" s="489"/>
      <c r="T121" s="489"/>
      <c r="U121" s="489"/>
      <c r="V121" s="489"/>
      <c r="W121" s="489"/>
      <c r="X121" s="489"/>
      <c r="Y121" s="489"/>
      <c r="Z121" s="489"/>
    </row>
    <row r="122" spans="1:26" ht="15.75" customHeight="1">
      <c r="A122" s="489"/>
      <c r="B122" s="489"/>
      <c r="C122" s="489"/>
      <c r="D122" s="489"/>
      <c r="E122" s="489"/>
      <c r="F122" s="489"/>
      <c r="G122" s="489"/>
      <c r="H122" s="489"/>
      <c r="I122" s="489"/>
      <c r="J122" s="489"/>
      <c r="K122" s="489"/>
      <c r="L122" s="489"/>
      <c r="M122" s="489"/>
      <c r="N122" s="489"/>
      <c r="O122" s="489"/>
      <c r="P122" s="489"/>
      <c r="Q122" s="489"/>
      <c r="R122" s="489"/>
      <c r="S122" s="489"/>
      <c r="T122" s="489"/>
      <c r="U122" s="489"/>
      <c r="V122" s="489"/>
      <c r="W122" s="489"/>
      <c r="X122" s="489"/>
      <c r="Y122" s="489"/>
      <c r="Z122" s="489"/>
    </row>
    <row r="123" spans="1:26" ht="15.75" customHeight="1">
      <c r="A123" s="489"/>
      <c r="B123" s="489"/>
      <c r="C123" s="489"/>
      <c r="D123" s="489"/>
      <c r="E123" s="489"/>
      <c r="F123" s="489"/>
      <c r="G123" s="489"/>
      <c r="H123" s="489"/>
      <c r="I123" s="489"/>
      <c r="J123" s="489"/>
      <c r="K123" s="489"/>
      <c r="L123" s="489"/>
      <c r="M123" s="489"/>
      <c r="N123" s="489"/>
      <c r="O123" s="489"/>
      <c r="P123" s="489"/>
      <c r="Q123" s="489"/>
      <c r="R123" s="489"/>
      <c r="S123" s="489"/>
      <c r="T123" s="489"/>
      <c r="U123" s="489"/>
      <c r="V123" s="489"/>
      <c r="W123" s="489"/>
      <c r="X123" s="489"/>
      <c r="Y123" s="489"/>
      <c r="Z123" s="489"/>
    </row>
    <row r="124" spans="1:26" ht="15.75" customHeight="1">
      <c r="A124" s="489"/>
      <c r="B124" s="489"/>
      <c r="C124" s="489"/>
      <c r="D124" s="489"/>
      <c r="E124" s="489"/>
      <c r="F124" s="489"/>
      <c r="G124" s="489"/>
      <c r="H124" s="489"/>
      <c r="I124" s="489"/>
      <c r="J124" s="489"/>
      <c r="K124" s="489"/>
      <c r="L124" s="489"/>
      <c r="M124" s="489"/>
      <c r="N124" s="489"/>
      <c r="O124" s="489"/>
      <c r="P124" s="489"/>
      <c r="Q124" s="489"/>
      <c r="R124" s="489"/>
      <c r="S124" s="489"/>
      <c r="T124" s="489"/>
      <c r="U124" s="489"/>
      <c r="V124" s="489"/>
      <c r="W124" s="489"/>
      <c r="X124" s="489"/>
      <c r="Y124" s="489"/>
      <c r="Z124" s="489"/>
    </row>
    <row r="125" spans="1:26" ht="15.75" customHeight="1">
      <c r="A125" s="489"/>
      <c r="B125" s="489"/>
      <c r="C125" s="489"/>
      <c r="D125" s="489"/>
      <c r="E125" s="489"/>
      <c r="F125" s="489"/>
      <c r="G125" s="489"/>
      <c r="H125" s="489"/>
      <c r="I125" s="489"/>
      <c r="J125" s="489"/>
      <c r="K125" s="489"/>
      <c r="L125" s="489"/>
      <c r="M125" s="489"/>
      <c r="N125" s="489"/>
      <c r="O125" s="489"/>
      <c r="P125" s="489"/>
      <c r="Q125" s="489"/>
      <c r="R125" s="489"/>
      <c r="S125" s="489"/>
      <c r="T125" s="489"/>
      <c r="U125" s="489"/>
      <c r="V125" s="489"/>
      <c r="W125" s="489"/>
      <c r="X125" s="489"/>
      <c r="Y125" s="489"/>
      <c r="Z125" s="489"/>
    </row>
    <row r="126" spans="1:26" ht="15.75" customHeight="1">
      <c r="A126" s="489"/>
      <c r="B126" s="489"/>
      <c r="C126" s="489"/>
      <c r="D126" s="489"/>
      <c r="E126" s="489"/>
      <c r="F126" s="489"/>
      <c r="G126" s="489"/>
      <c r="H126" s="489"/>
      <c r="I126" s="489"/>
      <c r="J126" s="489"/>
      <c r="K126" s="489"/>
      <c r="L126" s="489"/>
      <c r="M126" s="489"/>
      <c r="N126" s="489"/>
      <c r="O126" s="489"/>
      <c r="P126" s="489"/>
      <c r="Q126" s="489"/>
      <c r="R126" s="489"/>
      <c r="S126" s="489"/>
      <c r="T126" s="489"/>
      <c r="U126" s="489"/>
      <c r="V126" s="489"/>
      <c r="W126" s="489"/>
      <c r="X126" s="489"/>
      <c r="Y126" s="489"/>
      <c r="Z126" s="489"/>
    </row>
    <row r="127" spans="1:26" ht="15.75" customHeight="1">
      <c r="A127" s="489"/>
      <c r="B127" s="489"/>
      <c r="C127" s="489"/>
      <c r="D127" s="489"/>
      <c r="E127" s="489"/>
      <c r="F127" s="489"/>
      <c r="G127" s="489"/>
      <c r="H127" s="489"/>
      <c r="I127" s="489"/>
      <c r="J127" s="489"/>
      <c r="K127" s="489"/>
      <c r="L127" s="489"/>
      <c r="M127" s="489"/>
      <c r="N127" s="489"/>
      <c r="O127" s="489"/>
      <c r="P127" s="489"/>
      <c r="Q127" s="489"/>
      <c r="R127" s="489"/>
      <c r="S127" s="489"/>
      <c r="T127" s="489"/>
      <c r="U127" s="489"/>
      <c r="V127" s="489"/>
      <c r="W127" s="489"/>
      <c r="X127" s="489"/>
      <c r="Y127" s="489"/>
      <c r="Z127" s="489"/>
    </row>
    <row r="128" spans="1:26" ht="15.75" customHeight="1">
      <c r="A128" s="489"/>
      <c r="B128" s="489"/>
      <c r="C128" s="489"/>
      <c r="D128" s="489"/>
      <c r="E128" s="489"/>
      <c r="F128" s="489"/>
      <c r="G128" s="489"/>
      <c r="H128" s="489"/>
      <c r="I128" s="489"/>
      <c r="J128" s="489"/>
      <c r="K128" s="489"/>
      <c r="L128" s="489"/>
      <c r="M128" s="489"/>
      <c r="N128" s="489"/>
      <c r="O128" s="489"/>
      <c r="P128" s="489"/>
      <c r="Q128" s="489"/>
      <c r="R128" s="489"/>
      <c r="S128" s="489"/>
      <c r="T128" s="489"/>
      <c r="U128" s="489"/>
      <c r="V128" s="489"/>
      <c r="W128" s="489"/>
      <c r="X128" s="489"/>
      <c r="Y128" s="489"/>
      <c r="Z128" s="489"/>
    </row>
    <row r="129" spans="1:26" ht="15.75" customHeight="1">
      <c r="A129" s="489"/>
      <c r="B129" s="489"/>
      <c r="C129" s="489"/>
      <c r="D129" s="489"/>
      <c r="E129" s="489"/>
      <c r="F129" s="489"/>
      <c r="G129" s="489"/>
      <c r="H129" s="489"/>
      <c r="I129" s="489"/>
      <c r="J129" s="489"/>
      <c r="K129" s="489"/>
      <c r="L129" s="489"/>
      <c r="M129" s="489"/>
      <c r="N129" s="489"/>
      <c r="O129" s="489"/>
      <c r="P129" s="489"/>
      <c r="Q129" s="489"/>
      <c r="R129" s="489"/>
      <c r="S129" s="489"/>
      <c r="T129" s="489"/>
      <c r="U129" s="489"/>
      <c r="V129" s="489"/>
      <c r="W129" s="489"/>
      <c r="X129" s="489"/>
      <c r="Y129" s="489"/>
      <c r="Z129" s="489"/>
    </row>
    <row r="130" spans="1:26" ht="15.75" customHeight="1">
      <c r="A130" s="489"/>
      <c r="B130" s="489"/>
      <c r="C130" s="489"/>
      <c r="D130" s="489"/>
      <c r="E130" s="489"/>
      <c r="F130" s="489"/>
      <c r="G130" s="489"/>
      <c r="H130" s="489"/>
      <c r="I130" s="489"/>
      <c r="J130" s="489"/>
      <c r="K130" s="489"/>
      <c r="L130" s="489"/>
      <c r="M130" s="489"/>
      <c r="N130" s="489"/>
      <c r="O130" s="489"/>
      <c r="P130" s="489"/>
      <c r="Q130" s="489"/>
      <c r="R130" s="489"/>
      <c r="S130" s="489"/>
      <c r="T130" s="489"/>
      <c r="U130" s="489"/>
      <c r="V130" s="489"/>
      <c r="W130" s="489"/>
      <c r="X130" s="489"/>
      <c r="Y130" s="489"/>
      <c r="Z130" s="489"/>
    </row>
    <row r="131" spans="1:26" ht="15.75" customHeight="1">
      <c r="A131" s="489"/>
      <c r="B131" s="489"/>
      <c r="C131" s="489"/>
      <c r="D131" s="489"/>
      <c r="E131" s="489"/>
      <c r="F131" s="489"/>
      <c r="G131" s="489"/>
      <c r="H131" s="489"/>
      <c r="I131" s="489"/>
      <c r="J131" s="489"/>
      <c r="K131" s="489"/>
      <c r="L131" s="489"/>
      <c r="M131" s="489"/>
      <c r="N131" s="489"/>
      <c r="O131" s="489"/>
      <c r="P131" s="489"/>
      <c r="Q131" s="489"/>
      <c r="R131" s="489"/>
      <c r="S131" s="489"/>
      <c r="T131" s="489"/>
      <c r="U131" s="489"/>
      <c r="V131" s="489"/>
      <c r="W131" s="489"/>
      <c r="X131" s="489"/>
      <c r="Y131" s="489"/>
      <c r="Z131" s="489"/>
    </row>
    <row r="132" spans="1:26" ht="15.75" customHeight="1">
      <c r="A132" s="489"/>
      <c r="B132" s="489"/>
      <c r="C132" s="489"/>
      <c r="D132" s="489"/>
      <c r="E132" s="489"/>
      <c r="F132" s="489"/>
      <c r="G132" s="489"/>
      <c r="H132" s="489"/>
      <c r="I132" s="489"/>
      <c r="J132" s="489"/>
      <c r="K132" s="489"/>
      <c r="L132" s="489"/>
      <c r="M132" s="489"/>
      <c r="N132" s="489"/>
      <c r="O132" s="489"/>
      <c r="P132" s="489"/>
      <c r="Q132" s="489"/>
      <c r="R132" s="489"/>
      <c r="S132" s="489"/>
      <c r="T132" s="489"/>
      <c r="U132" s="489"/>
      <c r="V132" s="489"/>
      <c r="W132" s="489"/>
      <c r="X132" s="489"/>
      <c r="Y132" s="489"/>
      <c r="Z132" s="489"/>
    </row>
    <row r="133" spans="1:26" ht="15.75" customHeight="1">
      <c r="A133" s="489"/>
      <c r="B133" s="489"/>
      <c r="C133" s="489"/>
      <c r="D133" s="489"/>
      <c r="E133" s="489"/>
      <c r="F133" s="489"/>
      <c r="G133" s="489"/>
      <c r="H133" s="489"/>
      <c r="I133" s="489"/>
      <c r="J133" s="489"/>
      <c r="K133" s="489"/>
      <c r="L133" s="489"/>
      <c r="M133" s="489"/>
      <c r="N133" s="489"/>
      <c r="O133" s="489"/>
      <c r="P133" s="489"/>
      <c r="Q133" s="489"/>
      <c r="R133" s="489"/>
      <c r="S133" s="489"/>
      <c r="T133" s="489"/>
      <c r="U133" s="489"/>
      <c r="V133" s="489"/>
      <c r="W133" s="489"/>
      <c r="X133" s="489"/>
      <c r="Y133" s="489"/>
      <c r="Z133" s="489"/>
    </row>
    <row r="134" spans="1:26" ht="15.75" customHeight="1">
      <c r="A134" s="489"/>
      <c r="B134" s="489"/>
      <c r="C134" s="489"/>
      <c r="D134" s="489"/>
      <c r="E134" s="489"/>
      <c r="F134" s="489"/>
      <c r="G134" s="489"/>
      <c r="H134" s="489"/>
      <c r="I134" s="489"/>
      <c r="J134" s="489"/>
      <c r="K134" s="489"/>
      <c r="L134" s="489"/>
      <c r="M134" s="489"/>
      <c r="N134" s="489"/>
      <c r="O134" s="489"/>
      <c r="P134" s="489"/>
      <c r="Q134" s="489"/>
      <c r="R134" s="489"/>
      <c r="S134" s="489"/>
      <c r="T134" s="489"/>
      <c r="U134" s="489"/>
      <c r="V134" s="489"/>
      <c r="W134" s="489"/>
      <c r="X134" s="489"/>
      <c r="Y134" s="489"/>
      <c r="Z134" s="489"/>
    </row>
    <row r="135" spans="1:26" ht="15.75" customHeight="1">
      <c r="A135" s="489"/>
      <c r="B135" s="489"/>
      <c r="C135" s="489"/>
      <c r="D135" s="489"/>
      <c r="E135" s="489"/>
      <c r="F135" s="489"/>
      <c r="G135" s="489"/>
      <c r="H135" s="489"/>
      <c r="I135" s="489"/>
      <c r="J135" s="489"/>
      <c r="K135" s="489"/>
      <c r="L135" s="489"/>
      <c r="M135" s="489"/>
      <c r="N135" s="489"/>
      <c r="O135" s="489"/>
      <c r="P135" s="489"/>
      <c r="Q135" s="489"/>
      <c r="R135" s="489"/>
      <c r="S135" s="489"/>
      <c r="T135" s="489"/>
      <c r="U135" s="489"/>
      <c r="V135" s="489"/>
      <c r="W135" s="489"/>
      <c r="X135" s="489"/>
      <c r="Y135" s="489"/>
      <c r="Z135" s="489"/>
    </row>
    <row r="136" spans="1:26" ht="15.75" customHeight="1">
      <c r="A136" s="489"/>
      <c r="B136" s="489"/>
      <c r="C136" s="489"/>
      <c r="D136" s="489"/>
      <c r="E136" s="489"/>
      <c r="F136" s="489"/>
      <c r="G136" s="489"/>
      <c r="H136" s="489"/>
      <c r="I136" s="489"/>
      <c r="J136" s="489"/>
      <c r="K136" s="489"/>
      <c r="L136" s="489"/>
      <c r="M136" s="489"/>
      <c r="N136" s="489"/>
      <c r="O136" s="489"/>
      <c r="P136" s="489"/>
      <c r="Q136" s="489"/>
      <c r="R136" s="489"/>
      <c r="S136" s="489"/>
      <c r="T136" s="489"/>
      <c r="U136" s="489"/>
      <c r="V136" s="489"/>
      <c r="W136" s="489"/>
      <c r="X136" s="489"/>
      <c r="Y136" s="489"/>
      <c r="Z136" s="489"/>
    </row>
    <row r="137" spans="1:26" ht="15.75" customHeight="1">
      <c r="A137" s="489"/>
      <c r="B137" s="489"/>
      <c r="C137" s="489"/>
      <c r="D137" s="489"/>
      <c r="E137" s="489"/>
      <c r="F137" s="489"/>
      <c r="G137" s="489"/>
      <c r="H137" s="489"/>
      <c r="I137" s="489"/>
      <c r="J137" s="489"/>
      <c r="K137" s="489"/>
      <c r="L137" s="489"/>
      <c r="M137" s="489"/>
      <c r="N137" s="489"/>
      <c r="O137" s="489"/>
      <c r="P137" s="489"/>
      <c r="Q137" s="489"/>
      <c r="R137" s="489"/>
      <c r="S137" s="489"/>
      <c r="T137" s="489"/>
      <c r="U137" s="489"/>
      <c r="V137" s="489"/>
      <c r="W137" s="489"/>
      <c r="X137" s="489"/>
      <c r="Y137" s="489"/>
      <c r="Z137" s="489"/>
    </row>
    <row r="138" spans="1:26" ht="15.75" customHeight="1">
      <c r="A138" s="489"/>
      <c r="B138" s="489"/>
      <c r="C138" s="489"/>
      <c r="D138" s="489"/>
      <c r="E138" s="489"/>
      <c r="F138" s="489"/>
      <c r="G138" s="489"/>
      <c r="H138" s="489"/>
      <c r="I138" s="489"/>
      <c r="J138" s="489"/>
      <c r="K138" s="489"/>
      <c r="L138" s="489"/>
      <c r="M138" s="489"/>
      <c r="N138" s="489"/>
      <c r="O138" s="489"/>
      <c r="P138" s="489"/>
      <c r="Q138" s="489"/>
      <c r="R138" s="489"/>
      <c r="S138" s="489"/>
      <c r="T138" s="489"/>
      <c r="U138" s="489"/>
      <c r="V138" s="489"/>
      <c r="W138" s="489"/>
      <c r="X138" s="489"/>
      <c r="Y138" s="489"/>
      <c r="Z138" s="489"/>
    </row>
    <row r="139" spans="1:26" ht="15.75" customHeight="1">
      <c r="A139" s="489"/>
      <c r="B139" s="489"/>
      <c r="C139" s="489"/>
      <c r="D139" s="489"/>
      <c r="E139" s="489"/>
      <c r="F139" s="489"/>
      <c r="G139" s="489"/>
      <c r="H139" s="489"/>
      <c r="I139" s="489"/>
      <c r="J139" s="489"/>
      <c r="K139" s="489"/>
      <c r="L139" s="489"/>
      <c r="M139" s="489"/>
      <c r="N139" s="489"/>
      <c r="O139" s="489"/>
      <c r="P139" s="489"/>
      <c r="Q139" s="489"/>
      <c r="R139" s="489"/>
      <c r="S139" s="489"/>
      <c r="T139" s="489"/>
      <c r="U139" s="489"/>
      <c r="V139" s="489"/>
      <c r="W139" s="489"/>
      <c r="X139" s="489"/>
      <c r="Y139" s="489"/>
      <c r="Z139" s="489"/>
    </row>
    <row r="140" spans="1:26" ht="15.75" customHeight="1">
      <c r="A140" s="489"/>
      <c r="B140" s="489"/>
      <c r="C140" s="489"/>
      <c r="D140" s="489"/>
      <c r="E140" s="489"/>
      <c r="F140" s="489"/>
      <c r="G140" s="489"/>
      <c r="H140" s="489"/>
      <c r="I140" s="489"/>
      <c r="J140" s="489"/>
      <c r="K140" s="489"/>
      <c r="L140" s="489"/>
      <c r="M140" s="489"/>
      <c r="N140" s="489"/>
      <c r="O140" s="489"/>
      <c r="P140" s="489"/>
      <c r="Q140" s="489"/>
      <c r="R140" s="489"/>
      <c r="S140" s="489"/>
      <c r="T140" s="489"/>
      <c r="U140" s="489"/>
      <c r="V140" s="489"/>
      <c r="W140" s="489"/>
      <c r="X140" s="489"/>
      <c r="Y140" s="489"/>
      <c r="Z140" s="489"/>
    </row>
    <row r="141" spans="1:26" ht="15.75" customHeight="1">
      <c r="A141" s="489"/>
      <c r="B141" s="489"/>
      <c r="C141" s="489"/>
      <c r="D141" s="489"/>
      <c r="E141" s="489"/>
      <c r="F141" s="489"/>
      <c r="G141" s="489"/>
      <c r="H141" s="489"/>
      <c r="I141" s="489"/>
      <c r="J141" s="489"/>
      <c r="K141" s="489"/>
      <c r="L141" s="489"/>
      <c r="M141" s="489"/>
      <c r="N141" s="489"/>
      <c r="O141" s="489"/>
      <c r="P141" s="489"/>
      <c r="Q141" s="489"/>
      <c r="R141" s="489"/>
      <c r="S141" s="489"/>
      <c r="T141" s="489"/>
      <c r="U141" s="489"/>
      <c r="V141" s="489"/>
      <c r="W141" s="489"/>
      <c r="X141" s="489"/>
      <c r="Y141" s="489"/>
      <c r="Z141" s="489"/>
    </row>
    <row r="142" spans="1:26" ht="15.75" customHeight="1">
      <c r="A142" s="489"/>
      <c r="B142" s="489"/>
      <c r="C142" s="489"/>
      <c r="D142" s="489"/>
      <c r="E142" s="489"/>
      <c r="F142" s="489"/>
      <c r="G142" s="489"/>
      <c r="H142" s="489"/>
      <c r="I142" s="489"/>
      <c r="J142" s="489"/>
      <c r="K142" s="489"/>
      <c r="L142" s="489"/>
      <c r="M142" s="489"/>
      <c r="N142" s="489"/>
      <c r="O142" s="489"/>
      <c r="P142" s="489"/>
      <c r="Q142" s="489"/>
      <c r="R142" s="489"/>
      <c r="S142" s="489"/>
      <c r="T142" s="489"/>
      <c r="U142" s="489"/>
      <c r="V142" s="489"/>
      <c r="W142" s="489"/>
      <c r="X142" s="489"/>
      <c r="Y142" s="489"/>
      <c r="Z142" s="489"/>
    </row>
    <row r="143" spans="1:26" ht="15.75" customHeight="1">
      <c r="A143" s="489"/>
      <c r="B143" s="489"/>
      <c r="C143" s="489"/>
      <c r="D143" s="489"/>
      <c r="E143" s="489"/>
      <c r="F143" s="489"/>
      <c r="G143" s="489"/>
      <c r="H143" s="489"/>
      <c r="I143" s="489"/>
      <c r="J143" s="489"/>
      <c r="K143" s="489"/>
      <c r="L143" s="489"/>
      <c r="M143" s="489"/>
      <c r="N143" s="489"/>
      <c r="O143" s="489"/>
      <c r="P143" s="489"/>
      <c r="Q143" s="489"/>
      <c r="R143" s="489"/>
      <c r="S143" s="489"/>
      <c r="T143" s="489"/>
      <c r="U143" s="489"/>
      <c r="V143" s="489"/>
      <c r="W143" s="489"/>
      <c r="X143" s="489"/>
      <c r="Y143" s="489"/>
      <c r="Z143" s="489"/>
    </row>
    <row r="144" spans="1:26" ht="15.75" customHeight="1">
      <c r="A144" s="489"/>
      <c r="B144" s="489"/>
      <c r="C144" s="489"/>
      <c r="D144" s="489"/>
      <c r="E144" s="489"/>
      <c r="F144" s="489"/>
      <c r="G144" s="489"/>
      <c r="H144" s="489"/>
      <c r="I144" s="489"/>
      <c r="J144" s="489"/>
      <c r="K144" s="489"/>
      <c r="L144" s="489"/>
      <c r="M144" s="489"/>
      <c r="N144" s="489"/>
      <c r="O144" s="489"/>
      <c r="P144" s="489"/>
      <c r="Q144" s="489"/>
      <c r="R144" s="489"/>
      <c r="S144" s="489"/>
      <c r="T144" s="489"/>
      <c r="U144" s="489"/>
      <c r="V144" s="489"/>
      <c r="W144" s="489"/>
      <c r="X144" s="489"/>
      <c r="Y144" s="489"/>
      <c r="Z144" s="489"/>
    </row>
    <row r="145" spans="1:26" ht="15.75" customHeight="1">
      <c r="A145" s="489"/>
      <c r="B145" s="489"/>
      <c r="C145" s="489"/>
      <c r="D145" s="489"/>
      <c r="E145" s="489"/>
      <c r="F145" s="489"/>
      <c r="G145" s="489"/>
      <c r="H145" s="489"/>
      <c r="I145" s="489"/>
      <c r="J145" s="489"/>
      <c r="K145" s="489"/>
      <c r="L145" s="489"/>
      <c r="M145" s="489"/>
      <c r="N145" s="489"/>
      <c r="O145" s="489"/>
      <c r="P145" s="489"/>
      <c r="Q145" s="489"/>
      <c r="R145" s="489"/>
      <c r="S145" s="489"/>
      <c r="T145" s="489"/>
      <c r="U145" s="489"/>
      <c r="V145" s="489"/>
      <c r="W145" s="489"/>
      <c r="X145" s="489"/>
      <c r="Y145" s="489"/>
      <c r="Z145" s="489"/>
    </row>
    <row r="146" spans="1:26" ht="15.75" customHeight="1">
      <c r="A146" s="489"/>
      <c r="B146" s="489"/>
      <c r="C146" s="489"/>
      <c r="D146" s="489"/>
      <c r="E146" s="489"/>
      <c r="F146" s="489"/>
      <c r="G146" s="489"/>
      <c r="H146" s="489"/>
      <c r="I146" s="489"/>
      <c r="J146" s="489"/>
      <c r="K146" s="489"/>
      <c r="L146" s="489"/>
      <c r="M146" s="489"/>
      <c r="N146" s="489"/>
      <c r="O146" s="489"/>
      <c r="P146" s="489"/>
      <c r="Q146" s="489"/>
      <c r="R146" s="489"/>
      <c r="S146" s="489"/>
      <c r="T146" s="489"/>
      <c r="U146" s="489"/>
      <c r="V146" s="489"/>
      <c r="W146" s="489"/>
      <c r="X146" s="489"/>
      <c r="Y146" s="489"/>
      <c r="Z146" s="489"/>
    </row>
    <row r="147" spans="1:26" ht="15.75" customHeight="1">
      <c r="A147" s="489"/>
      <c r="B147" s="489"/>
      <c r="C147" s="489"/>
      <c r="D147" s="489"/>
      <c r="E147" s="489"/>
      <c r="F147" s="489"/>
      <c r="G147" s="489"/>
      <c r="H147" s="489"/>
      <c r="I147" s="489"/>
      <c r="J147" s="489"/>
      <c r="K147" s="489"/>
      <c r="L147" s="489"/>
      <c r="M147" s="489"/>
      <c r="N147" s="489"/>
      <c r="O147" s="489"/>
      <c r="P147" s="489"/>
      <c r="Q147" s="489"/>
      <c r="R147" s="489"/>
      <c r="S147" s="489"/>
      <c r="T147" s="489"/>
      <c r="U147" s="489"/>
      <c r="V147" s="489"/>
      <c r="W147" s="489"/>
      <c r="X147" s="489"/>
      <c r="Y147" s="489"/>
      <c r="Z147" s="489"/>
    </row>
    <row r="148" spans="1:26" ht="15.75" customHeight="1">
      <c r="A148" s="489"/>
      <c r="B148" s="489"/>
      <c r="C148" s="489"/>
      <c r="D148" s="489"/>
      <c r="E148" s="489"/>
      <c r="F148" s="489"/>
      <c r="G148" s="489"/>
      <c r="H148" s="489"/>
      <c r="I148" s="489"/>
      <c r="J148" s="489"/>
      <c r="K148" s="489"/>
      <c r="L148" s="489"/>
      <c r="M148" s="489"/>
      <c r="N148" s="489"/>
      <c r="O148" s="489"/>
      <c r="P148" s="489"/>
      <c r="Q148" s="489"/>
      <c r="R148" s="489"/>
      <c r="S148" s="489"/>
      <c r="T148" s="489"/>
      <c r="U148" s="489"/>
      <c r="V148" s="489"/>
      <c r="W148" s="489"/>
      <c r="X148" s="489"/>
      <c r="Y148" s="489"/>
      <c r="Z148" s="489"/>
    </row>
    <row r="149" spans="1:26" ht="15.75" customHeight="1">
      <c r="A149" s="489"/>
      <c r="B149" s="489"/>
      <c r="C149" s="489"/>
      <c r="D149" s="489"/>
      <c r="E149" s="489"/>
      <c r="F149" s="489"/>
      <c r="G149" s="489"/>
      <c r="H149" s="489"/>
      <c r="I149" s="489"/>
      <c r="J149" s="489"/>
      <c r="K149" s="489"/>
      <c r="L149" s="489"/>
      <c r="M149" s="489"/>
      <c r="N149" s="489"/>
      <c r="O149" s="489"/>
      <c r="P149" s="489"/>
      <c r="Q149" s="489"/>
      <c r="R149" s="489"/>
      <c r="S149" s="489"/>
      <c r="T149" s="489"/>
      <c r="U149" s="489"/>
      <c r="V149" s="489"/>
      <c r="W149" s="489"/>
      <c r="X149" s="489"/>
      <c r="Y149" s="489"/>
      <c r="Z149" s="489"/>
    </row>
    <row r="150" spans="1:26" ht="15.75" customHeight="1">
      <c r="A150" s="489"/>
      <c r="B150" s="489"/>
      <c r="C150" s="489"/>
      <c r="D150" s="489"/>
      <c r="E150" s="489"/>
      <c r="F150" s="489"/>
      <c r="G150" s="489"/>
      <c r="H150" s="489"/>
      <c r="I150" s="489"/>
      <c r="J150" s="489"/>
      <c r="K150" s="489"/>
      <c r="L150" s="489"/>
      <c r="M150" s="489"/>
      <c r="N150" s="489"/>
      <c r="O150" s="489"/>
      <c r="P150" s="489"/>
      <c r="Q150" s="489"/>
      <c r="R150" s="489"/>
      <c r="S150" s="489"/>
      <c r="T150" s="489"/>
      <c r="U150" s="489"/>
      <c r="V150" s="489"/>
      <c r="W150" s="489"/>
      <c r="X150" s="489"/>
      <c r="Y150" s="489"/>
      <c r="Z150" s="489"/>
    </row>
    <row r="151" spans="1:26" ht="15.75" customHeight="1">
      <c r="A151" s="489"/>
      <c r="B151" s="489"/>
      <c r="C151" s="489"/>
      <c r="D151" s="489"/>
      <c r="E151" s="489"/>
      <c r="F151" s="489"/>
      <c r="G151" s="489"/>
      <c r="H151" s="489"/>
      <c r="I151" s="489"/>
      <c r="J151" s="489"/>
      <c r="K151" s="489"/>
      <c r="L151" s="489"/>
      <c r="M151" s="489"/>
      <c r="N151" s="489"/>
      <c r="O151" s="489"/>
      <c r="P151" s="489"/>
      <c r="Q151" s="489"/>
      <c r="R151" s="489"/>
      <c r="S151" s="489"/>
      <c r="T151" s="489"/>
      <c r="U151" s="489"/>
      <c r="V151" s="489"/>
      <c r="W151" s="489"/>
      <c r="X151" s="489"/>
      <c r="Y151" s="489"/>
      <c r="Z151" s="489"/>
    </row>
    <row r="152" spans="1:26" ht="15.75" customHeight="1">
      <c r="A152" s="489"/>
      <c r="B152" s="489"/>
      <c r="C152" s="489"/>
      <c r="D152" s="489"/>
      <c r="E152" s="489"/>
      <c r="F152" s="489"/>
      <c r="G152" s="489"/>
      <c r="H152" s="489"/>
      <c r="I152" s="489"/>
      <c r="J152" s="489"/>
      <c r="K152" s="489"/>
      <c r="L152" s="489"/>
      <c r="M152" s="489"/>
      <c r="N152" s="489"/>
      <c r="O152" s="489"/>
      <c r="P152" s="489"/>
      <c r="Q152" s="489"/>
      <c r="R152" s="489"/>
      <c r="S152" s="489"/>
      <c r="T152" s="489"/>
      <c r="U152" s="489"/>
      <c r="V152" s="489"/>
      <c r="W152" s="489"/>
      <c r="X152" s="489"/>
      <c r="Y152" s="489"/>
      <c r="Z152" s="489"/>
    </row>
    <row r="153" spans="1:26" ht="15.75" customHeight="1">
      <c r="A153" s="489"/>
      <c r="B153" s="489"/>
      <c r="C153" s="489"/>
      <c r="D153" s="489"/>
      <c r="E153" s="489"/>
      <c r="F153" s="489"/>
      <c r="G153" s="489"/>
      <c r="H153" s="489"/>
      <c r="I153" s="489"/>
      <c r="J153" s="489"/>
      <c r="K153" s="489"/>
      <c r="L153" s="489"/>
      <c r="M153" s="489"/>
      <c r="N153" s="489"/>
      <c r="O153" s="489"/>
      <c r="P153" s="489"/>
      <c r="Q153" s="489"/>
      <c r="R153" s="489"/>
      <c r="S153" s="489"/>
      <c r="T153" s="489"/>
      <c r="U153" s="489"/>
      <c r="V153" s="489"/>
      <c r="W153" s="489"/>
      <c r="X153" s="489"/>
      <c r="Y153" s="489"/>
      <c r="Z153" s="489"/>
    </row>
    <row r="154" spans="1:26" ht="15.75" customHeight="1">
      <c r="A154" s="489"/>
      <c r="B154" s="489"/>
      <c r="C154" s="489"/>
      <c r="D154" s="489"/>
      <c r="E154" s="489"/>
      <c r="F154" s="489"/>
      <c r="G154" s="489"/>
      <c r="H154" s="489"/>
      <c r="I154" s="489"/>
      <c r="J154" s="489"/>
      <c r="K154" s="489"/>
      <c r="L154" s="489"/>
      <c r="M154" s="489"/>
      <c r="N154" s="489"/>
      <c r="O154" s="489"/>
      <c r="P154" s="489"/>
      <c r="Q154" s="489"/>
      <c r="R154" s="489"/>
      <c r="S154" s="489"/>
      <c r="T154" s="489"/>
      <c r="U154" s="489"/>
      <c r="V154" s="489"/>
      <c r="W154" s="489"/>
      <c r="X154" s="489"/>
      <c r="Y154" s="489"/>
      <c r="Z154" s="489"/>
    </row>
    <row r="155" spans="1:26" ht="15.75" customHeight="1">
      <c r="A155" s="489"/>
      <c r="B155" s="489"/>
      <c r="C155" s="489"/>
      <c r="D155" s="489"/>
      <c r="E155" s="489"/>
      <c r="F155" s="489"/>
      <c r="G155" s="489"/>
      <c r="H155" s="489"/>
      <c r="I155" s="489"/>
      <c r="J155" s="489"/>
      <c r="K155" s="489"/>
      <c r="L155" s="489"/>
      <c r="M155" s="489"/>
      <c r="N155" s="489"/>
      <c r="O155" s="489"/>
      <c r="P155" s="489"/>
      <c r="Q155" s="489"/>
      <c r="R155" s="489"/>
      <c r="S155" s="489"/>
      <c r="T155" s="489"/>
      <c r="U155" s="489"/>
      <c r="V155" s="489"/>
      <c r="W155" s="489"/>
      <c r="X155" s="489"/>
      <c r="Y155" s="489"/>
      <c r="Z155" s="489"/>
    </row>
    <row r="156" spans="1:26" ht="15.75" customHeight="1">
      <c r="A156" s="489"/>
      <c r="B156" s="489"/>
      <c r="C156" s="489"/>
      <c r="D156" s="489"/>
      <c r="E156" s="489"/>
      <c r="F156" s="489"/>
      <c r="G156" s="489"/>
      <c r="H156" s="489"/>
      <c r="I156" s="489"/>
      <c r="J156" s="489"/>
      <c r="K156" s="489"/>
      <c r="L156" s="489"/>
      <c r="M156" s="489"/>
      <c r="N156" s="489"/>
      <c r="O156" s="489"/>
      <c r="P156" s="489"/>
      <c r="Q156" s="489"/>
      <c r="R156" s="489"/>
      <c r="S156" s="489"/>
      <c r="T156" s="489"/>
      <c r="U156" s="489"/>
      <c r="V156" s="489"/>
      <c r="W156" s="489"/>
      <c r="X156" s="489"/>
      <c r="Y156" s="489"/>
      <c r="Z156" s="489"/>
    </row>
    <row r="157" spans="1:26" ht="15.75" customHeight="1">
      <c r="A157" s="489"/>
      <c r="B157" s="489"/>
      <c r="C157" s="489"/>
      <c r="D157" s="489"/>
      <c r="E157" s="489"/>
      <c r="F157" s="489"/>
      <c r="G157" s="489"/>
      <c r="H157" s="489"/>
      <c r="I157" s="489"/>
      <c r="J157" s="489"/>
      <c r="K157" s="489"/>
      <c r="L157" s="489"/>
      <c r="M157" s="489"/>
      <c r="N157" s="489"/>
      <c r="O157" s="489"/>
      <c r="P157" s="489"/>
      <c r="Q157" s="489"/>
      <c r="R157" s="489"/>
      <c r="S157" s="489"/>
      <c r="T157" s="489"/>
      <c r="U157" s="489"/>
      <c r="V157" s="489"/>
      <c r="W157" s="489"/>
      <c r="X157" s="489"/>
      <c r="Y157" s="489"/>
      <c r="Z157" s="489"/>
    </row>
    <row r="158" spans="1:26" ht="15.75" customHeight="1">
      <c r="A158" s="489"/>
      <c r="B158" s="489"/>
      <c r="C158" s="489"/>
      <c r="D158" s="489"/>
      <c r="E158" s="489"/>
      <c r="F158" s="489"/>
      <c r="G158" s="489"/>
      <c r="H158" s="489"/>
      <c r="I158" s="489"/>
      <c r="J158" s="489"/>
      <c r="K158" s="489"/>
      <c r="L158" s="489"/>
      <c r="M158" s="489"/>
      <c r="N158" s="489"/>
      <c r="O158" s="489"/>
      <c r="P158" s="489"/>
      <c r="Q158" s="489"/>
      <c r="R158" s="489"/>
      <c r="S158" s="489"/>
      <c r="T158" s="489"/>
      <c r="U158" s="489"/>
      <c r="V158" s="489"/>
      <c r="W158" s="489"/>
      <c r="X158" s="489"/>
      <c r="Y158" s="489"/>
      <c r="Z158" s="489"/>
    </row>
    <row r="159" spans="1:26" ht="15.75" customHeight="1">
      <c r="A159" s="489"/>
      <c r="B159" s="489"/>
      <c r="C159" s="489"/>
      <c r="D159" s="489"/>
      <c r="E159" s="489"/>
      <c r="F159" s="489"/>
      <c r="G159" s="489"/>
      <c r="H159" s="489"/>
      <c r="I159" s="489"/>
      <c r="J159" s="489"/>
      <c r="K159" s="489"/>
      <c r="L159" s="489"/>
      <c r="M159" s="489"/>
      <c r="N159" s="489"/>
      <c r="O159" s="489"/>
      <c r="P159" s="489"/>
      <c r="Q159" s="489"/>
      <c r="R159" s="489"/>
      <c r="S159" s="489"/>
      <c r="T159" s="489"/>
      <c r="U159" s="489"/>
      <c r="V159" s="489"/>
      <c r="W159" s="489"/>
      <c r="X159" s="489"/>
      <c r="Y159" s="489"/>
      <c r="Z159" s="489"/>
    </row>
    <row r="160" spans="1:26" ht="15.75" customHeight="1">
      <c r="A160" s="489"/>
      <c r="B160" s="489"/>
      <c r="C160" s="489"/>
      <c r="D160" s="489"/>
      <c r="E160" s="489"/>
      <c r="F160" s="489"/>
      <c r="G160" s="489"/>
      <c r="H160" s="489"/>
      <c r="I160" s="489"/>
      <c r="J160" s="489"/>
      <c r="K160" s="489"/>
      <c r="L160" s="489"/>
      <c r="M160" s="489"/>
      <c r="N160" s="489"/>
      <c r="O160" s="489"/>
      <c r="P160" s="489"/>
      <c r="Q160" s="489"/>
      <c r="R160" s="489"/>
      <c r="S160" s="489"/>
      <c r="T160" s="489"/>
      <c r="U160" s="489"/>
      <c r="V160" s="489"/>
      <c r="W160" s="489"/>
      <c r="X160" s="489"/>
      <c r="Y160" s="489"/>
      <c r="Z160" s="489"/>
    </row>
    <row r="161" spans="1:26" ht="15.75" customHeight="1">
      <c r="A161" s="489"/>
      <c r="B161" s="489"/>
      <c r="C161" s="489"/>
      <c r="D161" s="489"/>
      <c r="E161" s="489"/>
      <c r="F161" s="489"/>
      <c r="G161" s="489"/>
      <c r="H161" s="489"/>
      <c r="I161" s="489"/>
      <c r="J161" s="489"/>
      <c r="K161" s="489"/>
      <c r="L161" s="489"/>
      <c r="M161" s="489"/>
      <c r="N161" s="489"/>
      <c r="O161" s="489"/>
      <c r="P161" s="489"/>
      <c r="Q161" s="489"/>
      <c r="R161" s="489"/>
      <c r="S161" s="489"/>
      <c r="T161" s="489"/>
      <c r="U161" s="489"/>
      <c r="V161" s="489"/>
      <c r="W161" s="489"/>
      <c r="X161" s="489"/>
      <c r="Y161" s="489"/>
      <c r="Z161" s="489"/>
    </row>
    <row r="162" spans="1:26" ht="15.75" customHeight="1">
      <c r="A162" s="489"/>
      <c r="B162" s="489"/>
      <c r="C162" s="489"/>
      <c r="D162" s="489"/>
      <c r="E162" s="489"/>
      <c r="F162" s="489"/>
      <c r="G162" s="489"/>
      <c r="H162" s="489"/>
      <c r="I162" s="489"/>
      <c r="J162" s="489"/>
      <c r="K162" s="489"/>
      <c r="L162" s="489"/>
      <c r="M162" s="489"/>
      <c r="N162" s="489"/>
      <c r="O162" s="489"/>
      <c r="P162" s="489"/>
      <c r="Q162" s="489"/>
      <c r="R162" s="489"/>
      <c r="S162" s="489"/>
      <c r="T162" s="489"/>
      <c r="U162" s="489"/>
      <c r="V162" s="489"/>
      <c r="W162" s="489"/>
      <c r="X162" s="489"/>
      <c r="Y162" s="489"/>
      <c r="Z162" s="489"/>
    </row>
    <row r="163" spans="1:26" ht="15.75" customHeight="1">
      <c r="A163" s="489"/>
      <c r="B163" s="489"/>
      <c r="C163" s="489"/>
      <c r="D163" s="489"/>
      <c r="E163" s="489"/>
      <c r="F163" s="489"/>
      <c r="G163" s="489"/>
      <c r="H163" s="489"/>
      <c r="I163" s="489"/>
      <c r="J163" s="489"/>
      <c r="K163" s="489"/>
      <c r="L163" s="489"/>
      <c r="M163" s="489"/>
      <c r="N163" s="489"/>
      <c r="O163" s="489"/>
      <c r="P163" s="489"/>
      <c r="Q163" s="489"/>
      <c r="R163" s="489"/>
      <c r="S163" s="489"/>
      <c r="T163" s="489"/>
      <c r="U163" s="489"/>
      <c r="V163" s="489"/>
      <c r="W163" s="489"/>
      <c r="X163" s="489"/>
      <c r="Y163" s="489"/>
      <c r="Z163" s="489"/>
    </row>
    <row r="164" spans="1:26" ht="15.75" customHeight="1">
      <c r="A164" s="489"/>
      <c r="B164" s="489"/>
      <c r="C164" s="489"/>
      <c r="D164" s="489"/>
      <c r="E164" s="489"/>
      <c r="F164" s="489"/>
      <c r="G164" s="489"/>
      <c r="H164" s="489"/>
      <c r="I164" s="489"/>
      <c r="J164" s="489"/>
      <c r="K164" s="489"/>
      <c r="L164" s="489"/>
      <c r="M164" s="489"/>
      <c r="N164" s="489"/>
      <c r="O164" s="489"/>
      <c r="P164" s="489"/>
      <c r="Q164" s="489"/>
      <c r="R164" s="489"/>
      <c r="S164" s="489"/>
      <c r="T164" s="489"/>
      <c r="U164" s="489"/>
      <c r="V164" s="489"/>
      <c r="W164" s="489"/>
      <c r="X164" s="489"/>
      <c r="Y164" s="489"/>
      <c r="Z164" s="489"/>
    </row>
    <row r="165" spans="1:26" ht="15.75" customHeight="1">
      <c r="A165" s="489"/>
      <c r="B165" s="489"/>
      <c r="C165" s="489"/>
      <c r="D165" s="489"/>
      <c r="E165" s="489"/>
      <c r="F165" s="489"/>
      <c r="G165" s="489"/>
      <c r="H165" s="489"/>
      <c r="I165" s="489"/>
      <c r="J165" s="489"/>
      <c r="K165" s="489"/>
      <c r="L165" s="489"/>
      <c r="M165" s="489"/>
      <c r="N165" s="489"/>
      <c r="O165" s="489"/>
      <c r="P165" s="489"/>
      <c r="Q165" s="489"/>
      <c r="R165" s="489"/>
      <c r="S165" s="489"/>
      <c r="T165" s="489"/>
      <c r="U165" s="489"/>
      <c r="V165" s="489"/>
      <c r="W165" s="489"/>
      <c r="X165" s="489"/>
      <c r="Y165" s="489"/>
      <c r="Z165" s="489"/>
    </row>
    <row r="166" spans="1:26" ht="15.75" customHeight="1">
      <c r="A166" s="489"/>
      <c r="B166" s="489"/>
      <c r="C166" s="489"/>
      <c r="D166" s="489"/>
      <c r="E166" s="489"/>
      <c r="F166" s="489"/>
      <c r="G166" s="489"/>
      <c r="H166" s="489"/>
      <c r="I166" s="489"/>
      <c r="J166" s="489"/>
      <c r="K166" s="489"/>
      <c r="L166" s="489"/>
      <c r="M166" s="489"/>
      <c r="N166" s="489"/>
      <c r="O166" s="489"/>
      <c r="P166" s="489"/>
      <c r="Q166" s="489"/>
      <c r="R166" s="489"/>
      <c r="S166" s="489"/>
      <c r="T166" s="489"/>
      <c r="U166" s="489"/>
      <c r="V166" s="489"/>
      <c r="W166" s="489"/>
      <c r="X166" s="489"/>
      <c r="Y166" s="489"/>
      <c r="Z166" s="489"/>
    </row>
    <row r="167" spans="1:26" ht="15.75" customHeight="1">
      <c r="A167" s="489"/>
      <c r="B167" s="489"/>
      <c r="C167" s="489"/>
      <c r="D167" s="489"/>
      <c r="E167" s="489"/>
      <c r="F167" s="489"/>
      <c r="G167" s="489"/>
      <c r="H167" s="489"/>
      <c r="I167" s="489"/>
      <c r="J167" s="489"/>
      <c r="K167" s="489"/>
      <c r="L167" s="489"/>
      <c r="M167" s="489"/>
      <c r="N167" s="489"/>
      <c r="O167" s="489"/>
      <c r="P167" s="489"/>
      <c r="Q167" s="489"/>
      <c r="R167" s="489"/>
      <c r="S167" s="489"/>
      <c r="T167" s="489"/>
      <c r="U167" s="489"/>
      <c r="V167" s="489"/>
      <c r="W167" s="489"/>
      <c r="X167" s="489"/>
      <c r="Y167" s="489"/>
      <c r="Z167" s="489"/>
    </row>
    <row r="168" spans="1:26" ht="15.75" customHeight="1">
      <c r="A168" s="489"/>
      <c r="B168" s="489"/>
      <c r="C168" s="489"/>
      <c r="D168" s="489"/>
      <c r="E168" s="489"/>
      <c r="F168" s="489"/>
      <c r="G168" s="489"/>
      <c r="H168" s="489"/>
      <c r="I168" s="489"/>
      <c r="J168" s="489"/>
      <c r="K168" s="489"/>
      <c r="L168" s="489"/>
      <c r="M168" s="489"/>
      <c r="N168" s="489"/>
      <c r="O168" s="489"/>
      <c r="P168" s="489"/>
      <c r="Q168" s="489"/>
      <c r="R168" s="489"/>
      <c r="S168" s="489"/>
      <c r="T168" s="489"/>
      <c r="U168" s="489"/>
      <c r="V168" s="489"/>
      <c r="W168" s="489"/>
      <c r="X168" s="489"/>
      <c r="Y168" s="489"/>
      <c r="Z168" s="489"/>
    </row>
    <row r="169" spans="1:26" ht="15.75" customHeight="1">
      <c r="A169" s="489"/>
      <c r="B169" s="489"/>
      <c r="C169" s="489"/>
      <c r="D169" s="489"/>
      <c r="E169" s="489"/>
      <c r="F169" s="489"/>
      <c r="G169" s="489"/>
      <c r="H169" s="489"/>
      <c r="I169" s="489"/>
      <c r="J169" s="489"/>
      <c r="K169" s="489"/>
      <c r="L169" s="489"/>
      <c r="M169" s="489"/>
      <c r="N169" s="489"/>
      <c r="O169" s="489"/>
      <c r="P169" s="489"/>
      <c r="Q169" s="489"/>
      <c r="R169" s="489"/>
      <c r="S169" s="489"/>
      <c r="T169" s="489"/>
      <c r="U169" s="489"/>
      <c r="V169" s="489"/>
      <c r="W169" s="489"/>
      <c r="X169" s="489"/>
      <c r="Y169" s="489"/>
      <c r="Z169" s="489"/>
    </row>
    <row r="170" spans="1:26" ht="15.75" customHeight="1">
      <c r="A170" s="489"/>
      <c r="B170" s="489"/>
      <c r="C170" s="489"/>
      <c r="D170" s="489"/>
      <c r="E170" s="489"/>
      <c r="F170" s="489"/>
      <c r="G170" s="489"/>
      <c r="H170" s="489"/>
      <c r="I170" s="489"/>
      <c r="J170" s="489"/>
      <c r="K170" s="489"/>
      <c r="L170" s="489"/>
      <c r="M170" s="489"/>
      <c r="N170" s="489"/>
      <c r="O170" s="489"/>
      <c r="P170" s="489"/>
      <c r="Q170" s="489"/>
      <c r="R170" s="489"/>
      <c r="S170" s="489"/>
      <c r="T170" s="489"/>
      <c r="U170" s="489"/>
      <c r="V170" s="489"/>
      <c r="W170" s="489"/>
      <c r="X170" s="489"/>
      <c r="Y170" s="489"/>
      <c r="Z170" s="489"/>
    </row>
    <row r="171" spans="1:26" ht="15.75" customHeight="1">
      <c r="A171" s="489"/>
      <c r="B171" s="489"/>
      <c r="C171" s="489"/>
      <c r="D171" s="489"/>
      <c r="E171" s="489"/>
      <c r="F171" s="489"/>
      <c r="G171" s="489"/>
      <c r="H171" s="489"/>
      <c r="I171" s="489"/>
      <c r="J171" s="489"/>
      <c r="K171" s="489"/>
      <c r="L171" s="489"/>
      <c r="M171" s="489"/>
      <c r="N171" s="489"/>
      <c r="O171" s="489"/>
      <c r="P171" s="489"/>
      <c r="Q171" s="489"/>
      <c r="R171" s="489"/>
      <c r="S171" s="489"/>
      <c r="T171" s="489"/>
      <c r="U171" s="489"/>
      <c r="V171" s="489"/>
      <c r="W171" s="489"/>
      <c r="X171" s="489"/>
      <c r="Y171" s="489"/>
      <c r="Z171" s="489"/>
    </row>
    <row r="172" spans="1:26" ht="15.75" customHeight="1">
      <c r="A172" s="489"/>
      <c r="B172" s="489"/>
      <c r="C172" s="489"/>
      <c r="D172" s="489"/>
      <c r="E172" s="489"/>
      <c r="F172" s="489"/>
      <c r="G172" s="489"/>
      <c r="H172" s="489"/>
      <c r="I172" s="489"/>
      <c r="J172" s="489"/>
      <c r="K172" s="489"/>
      <c r="L172" s="489"/>
      <c r="M172" s="489"/>
      <c r="N172" s="489"/>
      <c r="O172" s="489"/>
      <c r="P172" s="489"/>
      <c r="Q172" s="489"/>
      <c r="R172" s="489"/>
      <c r="S172" s="489"/>
      <c r="T172" s="489"/>
      <c r="U172" s="489"/>
      <c r="V172" s="489"/>
      <c r="W172" s="489"/>
      <c r="X172" s="489"/>
      <c r="Y172" s="489"/>
      <c r="Z172" s="489"/>
    </row>
    <row r="173" spans="1:26" ht="15.75" customHeight="1">
      <c r="A173" s="489"/>
      <c r="B173" s="489"/>
      <c r="C173" s="489"/>
      <c r="D173" s="489"/>
      <c r="E173" s="489"/>
      <c r="F173" s="489"/>
      <c r="G173" s="489"/>
      <c r="H173" s="489"/>
      <c r="I173" s="489"/>
      <c r="J173" s="489"/>
      <c r="K173" s="489"/>
      <c r="L173" s="489"/>
      <c r="M173" s="489"/>
      <c r="N173" s="489"/>
      <c r="O173" s="489"/>
      <c r="P173" s="489"/>
      <c r="Q173" s="489"/>
      <c r="R173" s="489"/>
      <c r="S173" s="489"/>
      <c r="T173" s="489"/>
      <c r="U173" s="489"/>
      <c r="V173" s="489"/>
      <c r="W173" s="489"/>
      <c r="X173" s="489"/>
      <c r="Y173" s="489"/>
      <c r="Z173" s="489"/>
    </row>
    <row r="174" spans="1:26" ht="15.75" customHeight="1">
      <c r="A174" s="489"/>
      <c r="B174" s="489"/>
      <c r="C174" s="489"/>
      <c r="D174" s="489"/>
      <c r="E174" s="489"/>
      <c r="F174" s="489"/>
      <c r="G174" s="489"/>
      <c r="H174" s="489"/>
      <c r="I174" s="489"/>
      <c r="J174" s="489"/>
      <c r="K174" s="489"/>
      <c r="L174" s="489"/>
      <c r="M174" s="489"/>
      <c r="N174" s="489"/>
      <c r="O174" s="489"/>
      <c r="P174" s="489"/>
      <c r="Q174" s="489"/>
      <c r="R174" s="489"/>
      <c r="S174" s="489"/>
      <c r="T174" s="489"/>
      <c r="U174" s="489"/>
      <c r="V174" s="489"/>
      <c r="W174" s="489"/>
      <c r="X174" s="489"/>
      <c r="Y174" s="489"/>
      <c r="Z174" s="489"/>
    </row>
    <row r="175" spans="1:26" ht="15.75" customHeight="1">
      <c r="A175" s="489"/>
      <c r="B175" s="489"/>
      <c r="C175" s="489"/>
      <c r="D175" s="489"/>
      <c r="E175" s="489"/>
      <c r="F175" s="489"/>
      <c r="G175" s="489"/>
      <c r="H175" s="489"/>
      <c r="I175" s="489"/>
      <c r="J175" s="489"/>
      <c r="K175" s="489"/>
      <c r="L175" s="489"/>
      <c r="M175" s="489"/>
      <c r="N175" s="489"/>
      <c r="O175" s="489"/>
      <c r="P175" s="489"/>
      <c r="Q175" s="489"/>
      <c r="R175" s="489"/>
      <c r="S175" s="489"/>
      <c r="T175" s="489"/>
      <c r="U175" s="489"/>
      <c r="V175" s="489"/>
      <c r="W175" s="489"/>
      <c r="X175" s="489"/>
      <c r="Y175" s="489"/>
      <c r="Z175" s="489"/>
    </row>
    <row r="176" spans="1:26" ht="15.75" customHeight="1">
      <c r="A176" s="489"/>
      <c r="B176" s="489"/>
      <c r="C176" s="489"/>
      <c r="D176" s="489"/>
      <c r="E176" s="489"/>
      <c r="F176" s="489"/>
      <c r="G176" s="489"/>
      <c r="H176" s="489"/>
      <c r="I176" s="489"/>
      <c r="J176" s="489"/>
      <c r="K176" s="489"/>
      <c r="L176" s="489"/>
      <c r="M176" s="489"/>
      <c r="N176" s="489"/>
      <c r="O176" s="489"/>
      <c r="P176" s="489"/>
      <c r="Q176" s="489"/>
      <c r="R176" s="489"/>
      <c r="S176" s="489"/>
      <c r="T176" s="489"/>
      <c r="U176" s="489"/>
      <c r="V176" s="489"/>
      <c r="W176" s="489"/>
      <c r="X176" s="489"/>
      <c r="Y176" s="489"/>
      <c r="Z176" s="489"/>
    </row>
    <row r="177" spans="1:26" ht="15.75" customHeight="1">
      <c r="A177" s="489"/>
      <c r="B177" s="489"/>
      <c r="C177" s="489"/>
      <c r="D177" s="489"/>
      <c r="E177" s="489"/>
      <c r="F177" s="489"/>
      <c r="G177" s="489"/>
      <c r="H177" s="489"/>
      <c r="I177" s="489"/>
      <c r="J177" s="489"/>
      <c r="K177" s="489"/>
      <c r="L177" s="489"/>
      <c r="M177" s="489"/>
      <c r="N177" s="489"/>
      <c r="O177" s="489"/>
      <c r="P177" s="489"/>
      <c r="Q177" s="489"/>
      <c r="R177" s="489"/>
      <c r="S177" s="489"/>
      <c r="T177" s="489"/>
      <c r="U177" s="489"/>
      <c r="V177" s="489"/>
      <c r="W177" s="489"/>
      <c r="X177" s="489"/>
      <c r="Y177" s="489"/>
      <c r="Z177" s="489"/>
    </row>
    <row r="178" spans="1:26" ht="15.75" customHeight="1">
      <c r="A178" s="489"/>
      <c r="B178" s="489"/>
      <c r="C178" s="489"/>
      <c r="D178" s="489"/>
      <c r="E178" s="489"/>
      <c r="F178" s="489"/>
      <c r="G178" s="489"/>
      <c r="H178" s="489"/>
      <c r="I178" s="489"/>
      <c r="J178" s="489"/>
      <c r="K178" s="489"/>
      <c r="L178" s="489"/>
      <c r="M178" s="489"/>
      <c r="N178" s="489"/>
      <c r="O178" s="489"/>
      <c r="P178" s="489"/>
      <c r="Q178" s="489"/>
      <c r="R178" s="489"/>
      <c r="S178" s="489"/>
      <c r="T178" s="489"/>
      <c r="U178" s="489"/>
      <c r="V178" s="489"/>
      <c r="W178" s="489"/>
      <c r="X178" s="489"/>
      <c r="Y178" s="489"/>
      <c r="Z178" s="489"/>
    </row>
    <row r="179" spans="1:26" ht="15.75" customHeight="1">
      <c r="A179" s="489"/>
      <c r="B179" s="489"/>
      <c r="C179" s="489"/>
      <c r="D179" s="489"/>
      <c r="E179" s="489"/>
      <c r="F179" s="489"/>
      <c r="G179" s="489"/>
      <c r="H179" s="489"/>
      <c r="I179" s="489"/>
      <c r="J179" s="489"/>
      <c r="K179" s="489"/>
      <c r="L179" s="489"/>
      <c r="M179" s="489"/>
      <c r="N179" s="489"/>
      <c r="O179" s="489"/>
      <c r="P179" s="489"/>
      <c r="Q179" s="489"/>
      <c r="R179" s="489"/>
      <c r="S179" s="489"/>
      <c r="T179" s="489"/>
      <c r="U179" s="489"/>
      <c r="V179" s="489"/>
      <c r="W179" s="489"/>
      <c r="X179" s="489"/>
      <c r="Y179" s="489"/>
      <c r="Z179" s="489"/>
    </row>
    <row r="180" spans="1:26" ht="15.75" customHeight="1">
      <c r="A180" s="489"/>
      <c r="B180" s="489"/>
      <c r="C180" s="489"/>
      <c r="D180" s="489"/>
      <c r="E180" s="489"/>
      <c r="F180" s="489"/>
      <c r="G180" s="489"/>
      <c r="H180" s="489"/>
      <c r="I180" s="489"/>
      <c r="J180" s="489"/>
      <c r="K180" s="489"/>
      <c r="L180" s="489"/>
      <c r="M180" s="489"/>
      <c r="N180" s="489"/>
      <c r="O180" s="489"/>
      <c r="P180" s="489"/>
      <c r="Q180" s="489"/>
      <c r="R180" s="489"/>
      <c r="S180" s="489"/>
      <c r="T180" s="489"/>
      <c r="U180" s="489"/>
      <c r="V180" s="489"/>
      <c r="W180" s="489"/>
      <c r="X180" s="489"/>
      <c r="Y180" s="489"/>
      <c r="Z180" s="489"/>
    </row>
    <row r="181" spans="1:26" ht="15.75" customHeight="1">
      <c r="A181" s="489"/>
      <c r="B181" s="489"/>
      <c r="C181" s="489"/>
      <c r="D181" s="489"/>
      <c r="E181" s="489"/>
      <c r="F181" s="489"/>
      <c r="G181" s="489"/>
      <c r="H181" s="489"/>
      <c r="I181" s="489"/>
      <c r="J181" s="489"/>
      <c r="K181" s="489"/>
      <c r="L181" s="489"/>
      <c r="M181" s="489"/>
      <c r="N181" s="489"/>
      <c r="O181" s="489"/>
      <c r="P181" s="489"/>
      <c r="Q181" s="489"/>
      <c r="R181" s="489"/>
      <c r="S181" s="489"/>
      <c r="T181" s="489"/>
      <c r="U181" s="489"/>
      <c r="V181" s="489"/>
      <c r="W181" s="489"/>
      <c r="X181" s="489"/>
      <c r="Y181" s="489"/>
      <c r="Z181" s="489"/>
    </row>
    <row r="182" spans="1:26" ht="15.75" customHeight="1">
      <c r="A182" s="489"/>
      <c r="B182" s="489"/>
      <c r="C182" s="489"/>
      <c r="D182" s="489"/>
      <c r="E182" s="489"/>
      <c r="F182" s="489"/>
      <c r="G182" s="489"/>
      <c r="H182" s="489"/>
      <c r="I182" s="489"/>
      <c r="J182" s="489"/>
      <c r="K182" s="489"/>
      <c r="L182" s="489"/>
      <c r="M182" s="489"/>
      <c r="N182" s="489"/>
      <c r="O182" s="489"/>
      <c r="P182" s="489"/>
      <c r="Q182" s="489"/>
      <c r="R182" s="489"/>
      <c r="S182" s="489"/>
      <c r="T182" s="489"/>
      <c r="U182" s="489"/>
      <c r="V182" s="489"/>
      <c r="W182" s="489"/>
      <c r="X182" s="489"/>
      <c r="Y182" s="489"/>
      <c r="Z182" s="489"/>
    </row>
    <row r="183" spans="1:26" ht="15.75" customHeight="1">
      <c r="A183" s="489"/>
      <c r="B183" s="489"/>
      <c r="C183" s="489"/>
      <c r="D183" s="489"/>
      <c r="E183" s="489"/>
      <c r="F183" s="489"/>
      <c r="G183" s="489"/>
      <c r="H183" s="489"/>
      <c r="I183" s="489"/>
      <c r="J183" s="489"/>
      <c r="K183" s="489"/>
      <c r="L183" s="489"/>
      <c r="M183" s="489"/>
      <c r="N183" s="489"/>
      <c r="O183" s="489"/>
      <c r="P183" s="489"/>
      <c r="Q183" s="489"/>
      <c r="R183" s="489"/>
      <c r="S183" s="489"/>
      <c r="T183" s="489"/>
      <c r="U183" s="489"/>
      <c r="V183" s="489"/>
      <c r="W183" s="489"/>
      <c r="X183" s="489"/>
      <c r="Y183" s="489"/>
      <c r="Z183" s="489"/>
    </row>
    <row r="184" spans="1:26" ht="15.75" customHeight="1">
      <c r="A184" s="489"/>
      <c r="B184" s="489"/>
      <c r="C184" s="489"/>
      <c r="D184" s="489"/>
      <c r="E184" s="489"/>
      <c r="F184" s="489"/>
      <c r="G184" s="489"/>
      <c r="H184" s="489"/>
      <c r="I184" s="489"/>
      <c r="J184" s="489"/>
      <c r="K184" s="489"/>
      <c r="L184" s="489"/>
      <c r="M184" s="489"/>
      <c r="N184" s="489"/>
      <c r="O184" s="489"/>
      <c r="P184" s="489"/>
      <c r="Q184" s="489"/>
      <c r="R184" s="489"/>
      <c r="S184" s="489"/>
      <c r="T184" s="489"/>
      <c r="U184" s="489"/>
      <c r="V184" s="489"/>
      <c r="W184" s="489"/>
      <c r="X184" s="489"/>
      <c r="Y184" s="489"/>
      <c r="Z184" s="489"/>
    </row>
    <row r="185" spans="1:26" ht="15.75" customHeight="1">
      <c r="A185" s="489"/>
      <c r="B185" s="489"/>
      <c r="C185" s="489"/>
      <c r="D185" s="489"/>
      <c r="E185" s="489"/>
      <c r="F185" s="489"/>
      <c r="G185" s="489"/>
      <c r="H185" s="489"/>
      <c r="I185" s="489"/>
      <c r="J185" s="489"/>
      <c r="K185" s="489"/>
      <c r="L185" s="489"/>
      <c r="M185" s="489"/>
      <c r="N185" s="489"/>
      <c r="O185" s="489"/>
      <c r="P185" s="489"/>
      <c r="Q185" s="489"/>
      <c r="R185" s="489"/>
      <c r="S185" s="489"/>
      <c r="T185" s="489"/>
      <c r="U185" s="489"/>
      <c r="V185" s="489"/>
      <c r="W185" s="489"/>
      <c r="X185" s="489"/>
      <c r="Y185" s="489"/>
      <c r="Z185" s="489"/>
    </row>
    <row r="186" spans="1:26" ht="15.75" customHeight="1">
      <c r="A186" s="489"/>
      <c r="B186" s="489"/>
      <c r="C186" s="489"/>
      <c r="D186" s="489"/>
      <c r="E186" s="489"/>
      <c r="F186" s="489"/>
      <c r="G186" s="489"/>
      <c r="H186" s="489"/>
      <c r="I186" s="489"/>
      <c r="J186" s="489"/>
      <c r="K186" s="489"/>
      <c r="L186" s="489"/>
      <c r="M186" s="489"/>
      <c r="N186" s="489"/>
      <c r="O186" s="489"/>
      <c r="P186" s="489"/>
      <c r="Q186" s="489"/>
      <c r="R186" s="489"/>
      <c r="S186" s="489"/>
      <c r="T186" s="489"/>
      <c r="U186" s="489"/>
      <c r="V186" s="489"/>
      <c r="W186" s="489"/>
      <c r="X186" s="489"/>
      <c r="Y186" s="489"/>
      <c r="Z186" s="489"/>
    </row>
    <row r="187" spans="1:26" ht="15.75" customHeight="1">
      <c r="A187" s="489"/>
      <c r="B187" s="489"/>
      <c r="C187" s="489"/>
      <c r="D187" s="489"/>
      <c r="E187" s="489"/>
      <c r="F187" s="489"/>
      <c r="G187" s="489"/>
      <c r="H187" s="489"/>
      <c r="I187" s="489"/>
      <c r="J187" s="489"/>
      <c r="K187" s="489"/>
      <c r="L187" s="489"/>
      <c r="M187" s="489"/>
      <c r="N187" s="489"/>
      <c r="O187" s="489"/>
      <c r="P187" s="489"/>
      <c r="Q187" s="489"/>
      <c r="R187" s="489"/>
      <c r="S187" s="489"/>
      <c r="T187" s="489"/>
      <c r="U187" s="489"/>
      <c r="V187" s="489"/>
      <c r="W187" s="489"/>
      <c r="X187" s="489"/>
      <c r="Y187" s="489"/>
      <c r="Z187" s="489"/>
    </row>
    <row r="188" spans="1:26" ht="15.75" customHeight="1">
      <c r="A188" s="489"/>
      <c r="B188" s="489"/>
      <c r="C188" s="489"/>
      <c r="D188" s="489"/>
      <c r="E188" s="489"/>
      <c r="F188" s="489"/>
      <c r="G188" s="489"/>
      <c r="H188" s="489"/>
      <c r="I188" s="489"/>
      <c r="J188" s="489"/>
      <c r="K188" s="489"/>
      <c r="L188" s="489"/>
      <c r="M188" s="489"/>
      <c r="N188" s="489"/>
      <c r="O188" s="489"/>
      <c r="P188" s="489"/>
      <c r="Q188" s="489"/>
      <c r="R188" s="489"/>
      <c r="S188" s="489"/>
      <c r="T188" s="489"/>
      <c r="U188" s="489"/>
      <c r="V188" s="489"/>
      <c r="W188" s="489"/>
      <c r="X188" s="489"/>
      <c r="Y188" s="489"/>
      <c r="Z188" s="489"/>
    </row>
    <row r="189" spans="1:26" ht="15.75" customHeight="1">
      <c r="A189" s="489"/>
      <c r="B189" s="489"/>
      <c r="C189" s="489"/>
      <c r="D189" s="489"/>
      <c r="E189" s="489"/>
      <c r="F189" s="489"/>
      <c r="G189" s="489"/>
      <c r="H189" s="489"/>
      <c r="I189" s="489"/>
      <c r="J189" s="489"/>
      <c r="K189" s="489"/>
      <c r="L189" s="489"/>
      <c r="M189" s="489"/>
      <c r="N189" s="489"/>
      <c r="O189" s="489"/>
      <c r="P189" s="489"/>
      <c r="Q189" s="489"/>
      <c r="R189" s="489"/>
      <c r="S189" s="489"/>
      <c r="T189" s="489"/>
      <c r="U189" s="489"/>
      <c r="V189" s="489"/>
      <c r="W189" s="489"/>
      <c r="X189" s="489"/>
      <c r="Y189" s="489"/>
      <c r="Z189" s="489"/>
    </row>
    <row r="190" spans="1:26" ht="15.75" customHeight="1">
      <c r="A190" s="489"/>
      <c r="B190" s="489"/>
      <c r="C190" s="489"/>
      <c r="D190" s="489"/>
      <c r="E190" s="489"/>
      <c r="F190" s="489"/>
      <c r="G190" s="489"/>
      <c r="H190" s="489"/>
      <c r="I190" s="489"/>
      <c r="J190" s="489"/>
      <c r="K190" s="489"/>
      <c r="L190" s="489"/>
      <c r="M190" s="489"/>
      <c r="N190" s="489"/>
      <c r="O190" s="489"/>
      <c r="P190" s="489"/>
      <c r="Q190" s="489"/>
      <c r="R190" s="489"/>
      <c r="S190" s="489"/>
      <c r="T190" s="489"/>
      <c r="U190" s="489"/>
      <c r="V190" s="489"/>
      <c r="W190" s="489"/>
      <c r="X190" s="489"/>
      <c r="Y190" s="489"/>
      <c r="Z190" s="489"/>
    </row>
    <row r="191" spans="1:26" ht="15.75" customHeight="1">
      <c r="A191" s="489"/>
      <c r="B191" s="489"/>
      <c r="C191" s="489"/>
      <c r="D191" s="489"/>
      <c r="E191" s="489"/>
      <c r="F191" s="489"/>
      <c r="G191" s="489"/>
      <c r="H191" s="489"/>
      <c r="I191" s="489"/>
      <c r="J191" s="489"/>
      <c r="K191" s="489"/>
      <c r="L191" s="489"/>
      <c r="M191" s="489"/>
      <c r="N191" s="489"/>
      <c r="O191" s="489"/>
      <c r="P191" s="489"/>
      <c r="Q191" s="489"/>
      <c r="R191" s="489"/>
      <c r="S191" s="489"/>
      <c r="T191" s="489"/>
      <c r="U191" s="489"/>
      <c r="V191" s="489"/>
      <c r="W191" s="489"/>
      <c r="X191" s="489"/>
      <c r="Y191" s="489"/>
      <c r="Z191" s="489"/>
    </row>
    <row r="192" spans="1:26" ht="15.75" customHeight="1">
      <c r="A192" s="489"/>
      <c r="B192" s="489"/>
      <c r="C192" s="489"/>
      <c r="D192" s="489"/>
      <c r="E192" s="489"/>
      <c r="F192" s="489"/>
      <c r="G192" s="489"/>
      <c r="H192" s="489"/>
      <c r="I192" s="489"/>
      <c r="J192" s="489"/>
      <c r="K192" s="489"/>
      <c r="L192" s="489"/>
      <c r="M192" s="489"/>
      <c r="N192" s="489"/>
      <c r="O192" s="489"/>
      <c r="P192" s="489"/>
      <c r="Q192" s="489"/>
      <c r="R192" s="489"/>
      <c r="S192" s="489"/>
      <c r="T192" s="489"/>
      <c r="U192" s="489"/>
      <c r="V192" s="489"/>
      <c r="W192" s="489"/>
      <c r="X192" s="489"/>
      <c r="Y192" s="489"/>
      <c r="Z192" s="489"/>
    </row>
    <row r="193" spans="1:26" ht="15.75" customHeight="1">
      <c r="A193" s="489"/>
      <c r="B193" s="489"/>
      <c r="C193" s="489"/>
      <c r="D193" s="489"/>
      <c r="E193" s="489"/>
      <c r="F193" s="489"/>
      <c r="G193" s="489"/>
      <c r="H193" s="489"/>
      <c r="I193" s="489"/>
      <c r="J193" s="489"/>
      <c r="K193" s="489"/>
      <c r="L193" s="489"/>
      <c r="M193" s="489"/>
      <c r="N193" s="489"/>
      <c r="O193" s="489"/>
      <c r="P193" s="489"/>
      <c r="Q193" s="489"/>
      <c r="R193" s="489"/>
      <c r="S193" s="489"/>
      <c r="T193" s="489"/>
      <c r="U193" s="489"/>
      <c r="V193" s="489"/>
      <c r="W193" s="489"/>
      <c r="X193" s="489"/>
      <c r="Y193" s="489"/>
      <c r="Z193" s="489"/>
    </row>
    <row r="194" spans="1:26" ht="15.75" customHeight="1">
      <c r="A194" s="489"/>
      <c r="B194" s="489"/>
      <c r="C194" s="489"/>
      <c r="D194" s="489"/>
      <c r="E194" s="489"/>
      <c r="F194" s="489"/>
      <c r="G194" s="489"/>
      <c r="H194" s="489"/>
      <c r="I194" s="489"/>
      <c r="J194" s="489"/>
      <c r="K194" s="489"/>
      <c r="L194" s="489"/>
      <c r="M194" s="489"/>
      <c r="N194" s="489"/>
      <c r="O194" s="489"/>
      <c r="P194" s="489"/>
      <c r="Q194" s="489"/>
      <c r="R194" s="489"/>
      <c r="S194" s="489"/>
      <c r="T194" s="489"/>
      <c r="U194" s="489"/>
      <c r="V194" s="489"/>
      <c r="W194" s="489"/>
      <c r="X194" s="489"/>
      <c r="Y194" s="489"/>
      <c r="Z194" s="489"/>
    </row>
    <row r="195" spans="1:26" ht="15.75" customHeight="1">
      <c r="A195" s="489"/>
      <c r="B195" s="489"/>
      <c r="C195" s="489"/>
      <c r="D195" s="489"/>
      <c r="E195" s="489"/>
      <c r="F195" s="489"/>
      <c r="G195" s="489"/>
      <c r="H195" s="489"/>
      <c r="I195" s="489"/>
      <c r="J195" s="489"/>
      <c r="K195" s="489"/>
      <c r="L195" s="489"/>
      <c r="M195" s="489"/>
      <c r="N195" s="489"/>
      <c r="O195" s="489"/>
      <c r="P195" s="489"/>
      <c r="Q195" s="489"/>
      <c r="R195" s="489"/>
      <c r="S195" s="489"/>
      <c r="T195" s="489"/>
      <c r="U195" s="489"/>
      <c r="V195" s="489"/>
      <c r="W195" s="489"/>
      <c r="X195" s="489"/>
      <c r="Y195" s="489"/>
      <c r="Z195" s="489"/>
    </row>
    <row r="196" spans="1:26" ht="15.75" customHeight="1">
      <c r="A196" s="489"/>
      <c r="B196" s="489"/>
      <c r="C196" s="489"/>
      <c r="D196" s="489"/>
      <c r="E196" s="489"/>
      <c r="F196" s="489"/>
      <c r="G196" s="489"/>
      <c r="H196" s="489"/>
      <c r="I196" s="489"/>
      <c r="J196" s="489"/>
      <c r="K196" s="489"/>
      <c r="L196" s="489"/>
      <c r="M196" s="489"/>
      <c r="N196" s="489"/>
      <c r="O196" s="489"/>
      <c r="P196" s="489"/>
      <c r="Q196" s="489"/>
      <c r="R196" s="489"/>
      <c r="S196" s="489"/>
      <c r="T196" s="489"/>
      <c r="U196" s="489"/>
      <c r="V196" s="489"/>
      <c r="W196" s="489"/>
      <c r="X196" s="489"/>
      <c r="Y196" s="489"/>
      <c r="Z196" s="489"/>
    </row>
    <row r="197" spans="1:26" ht="15.75" customHeight="1">
      <c r="A197" s="489"/>
      <c r="B197" s="489"/>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row>
    <row r="198" spans="1:26" ht="15.75" customHeight="1">
      <c r="A198" s="489"/>
      <c r="B198" s="489"/>
      <c r="C198" s="489"/>
      <c r="D198" s="489"/>
      <c r="E198" s="489"/>
      <c r="F198" s="489"/>
      <c r="G198" s="489"/>
      <c r="H198" s="489"/>
      <c r="I198" s="489"/>
      <c r="J198" s="489"/>
      <c r="K198" s="489"/>
      <c r="L198" s="489"/>
      <c r="M198" s="489"/>
      <c r="N198" s="489"/>
      <c r="O198" s="489"/>
      <c r="P198" s="489"/>
      <c r="Q198" s="489"/>
      <c r="R198" s="489"/>
      <c r="S198" s="489"/>
      <c r="T198" s="489"/>
      <c r="U198" s="489"/>
      <c r="V198" s="489"/>
      <c r="W198" s="489"/>
      <c r="X198" s="489"/>
      <c r="Y198" s="489"/>
      <c r="Z198" s="489"/>
    </row>
    <row r="199" spans="1:26" ht="15.75" customHeight="1">
      <c r="A199" s="489"/>
      <c r="B199" s="489"/>
      <c r="C199" s="489"/>
      <c r="D199" s="489"/>
      <c r="E199" s="489"/>
      <c r="F199" s="489"/>
      <c r="G199" s="489"/>
      <c r="H199" s="489"/>
      <c r="I199" s="489"/>
      <c r="J199" s="489"/>
      <c r="K199" s="489"/>
      <c r="L199" s="489"/>
      <c r="M199" s="489"/>
      <c r="N199" s="489"/>
      <c r="O199" s="489"/>
      <c r="P199" s="489"/>
      <c r="Q199" s="489"/>
      <c r="R199" s="489"/>
      <c r="S199" s="489"/>
      <c r="T199" s="489"/>
      <c r="U199" s="489"/>
      <c r="V199" s="489"/>
      <c r="W199" s="489"/>
      <c r="X199" s="489"/>
      <c r="Y199" s="489"/>
      <c r="Z199" s="489"/>
    </row>
    <row r="200" spans="1:26" ht="15.75" customHeight="1">
      <c r="A200" s="489"/>
      <c r="B200" s="489"/>
      <c r="C200" s="489"/>
      <c r="D200" s="489"/>
      <c r="E200" s="489"/>
      <c r="F200" s="489"/>
      <c r="G200" s="489"/>
      <c r="H200" s="489"/>
      <c r="I200" s="489"/>
      <c r="J200" s="489"/>
      <c r="K200" s="489"/>
      <c r="L200" s="489"/>
      <c r="M200" s="489"/>
      <c r="N200" s="489"/>
      <c r="O200" s="489"/>
      <c r="P200" s="489"/>
      <c r="Q200" s="489"/>
      <c r="R200" s="489"/>
      <c r="S200" s="489"/>
      <c r="T200" s="489"/>
      <c r="U200" s="489"/>
      <c r="V200" s="489"/>
      <c r="W200" s="489"/>
      <c r="X200" s="489"/>
      <c r="Y200" s="489"/>
      <c r="Z200" s="489"/>
    </row>
    <row r="201" spans="1:26" ht="15.75" customHeight="1">
      <c r="A201" s="489"/>
      <c r="B201" s="489"/>
      <c r="C201" s="489"/>
      <c r="D201" s="489"/>
      <c r="E201" s="489"/>
      <c r="F201" s="489"/>
      <c r="G201" s="489"/>
      <c r="H201" s="489"/>
      <c r="I201" s="489"/>
      <c r="J201" s="489"/>
      <c r="K201" s="489"/>
      <c r="L201" s="489"/>
      <c r="M201" s="489"/>
      <c r="N201" s="489"/>
      <c r="O201" s="489"/>
      <c r="P201" s="489"/>
      <c r="Q201" s="489"/>
      <c r="R201" s="489"/>
      <c r="S201" s="489"/>
      <c r="T201" s="489"/>
      <c r="U201" s="489"/>
      <c r="V201" s="489"/>
      <c r="W201" s="489"/>
      <c r="X201" s="489"/>
      <c r="Y201" s="489"/>
      <c r="Z201" s="489"/>
    </row>
    <row r="202" spans="1:26" ht="15.75" customHeight="1">
      <c r="A202" s="489"/>
      <c r="B202" s="489"/>
      <c r="C202" s="489"/>
      <c r="D202" s="489"/>
      <c r="E202" s="489"/>
      <c r="F202" s="489"/>
      <c r="G202" s="489"/>
      <c r="H202" s="489"/>
      <c r="I202" s="489"/>
      <c r="J202" s="489"/>
      <c r="K202" s="489"/>
      <c r="L202" s="489"/>
      <c r="M202" s="489"/>
      <c r="N202" s="489"/>
      <c r="O202" s="489"/>
      <c r="P202" s="489"/>
      <c r="Q202" s="489"/>
      <c r="R202" s="489"/>
      <c r="S202" s="489"/>
      <c r="T202" s="489"/>
      <c r="U202" s="489"/>
      <c r="V202" s="489"/>
      <c r="W202" s="489"/>
      <c r="X202" s="489"/>
      <c r="Y202" s="489"/>
      <c r="Z202" s="489"/>
    </row>
    <row r="203" spans="1:26" ht="15.75" customHeight="1">
      <c r="A203" s="489"/>
      <c r="B203" s="489"/>
      <c r="C203" s="489"/>
      <c r="D203" s="489"/>
      <c r="E203" s="489"/>
      <c r="F203" s="489"/>
      <c r="G203" s="489"/>
      <c r="H203" s="489"/>
      <c r="I203" s="489"/>
      <c r="J203" s="489"/>
      <c r="K203" s="489"/>
      <c r="L203" s="489"/>
      <c r="M203" s="489"/>
      <c r="N203" s="489"/>
      <c r="O203" s="489"/>
      <c r="P203" s="489"/>
      <c r="Q203" s="489"/>
      <c r="R203" s="489"/>
      <c r="S203" s="489"/>
      <c r="T203" s="489"/>
      <c r="U203" s="489"/>
      <c r="V203" s="489"/>
      <c r="W203" s="489"/>
      <c r="X203" s="489"/>
      <c r="Y203" s="489"/>
      <c r="Z203" s="489"/>
    </row>
    <row r="204" spans="1:26" ht="15.75" customHeight="1">
      <c r="A204" s="489"/>
      <c r="B204" s="489"/>
      <c r="C204" s="489"/>
      <c r="D204" s="489"/>
      <c r="E204" s="489"/>
      <c r="F204" s="489"/>
      <c r="G204" s="489"/>
      <c r="H204" s="489"/>
      <c r="I204" s="489"/>
      <c r="J204" s="489"/>
      <c r="K204" s="489"/>
      <c r="L204" s="489"/>
      <c r="M204" s="489"/>
      <c r="N204" s="489"/>
      <c r="O204" s="489"/>
      <c r="P204" s="489"/>
      <c r="Q204" s="489"/>
      <c r="R204" s="489"/>
      <c r="S204" s="489"/>
      <c r="T204" s="489"/>
      <c r="U204" s="489"/>
      <c r="V204" s="489"/>
      <c r="W204" s="489"/>
      <c r="X204" s="489"/>
      <c r="Y204" s="489"/>
      <c r="Z204" s="489"/>
    </row>
    <row r="205" spans="1:26" ht="15.75" customHeight="1">
      <c r="A205" s="489"/>
      <c r="B205" s="489"/>
      <c r="C205" s="489"/>
      <c r="D205" s="489"/>
      <c r="E205" s="489"/>
      <c r="F205" s="489"/>
      <c r="G205" s="489"/>
      <c r="H205" s="489"/>
      <c r="I205" s="489"/>
      <c r="J205" s="489"/>
      <c r="K205" s="489"/>
      <c r="L205" s="489"/>
      <c r="M205" s="489"/>
      <c r="N205" s="489"/>
      <c r="O205" s="489"/>
      <c r="P205" s="489"/>
      <c r="Q205" s="489"/>
      <c r="R205" s="489"/>
      <c r="S205" s="489"/>
      <c r="T205" s="489"/>
      <c r="U205" s="489"/>
      <c r="V205" s="489"/>
      <c r="W205" s="489"/>
      <c r="X205" s="489"/>
      <c r="Y205" s="489"/>
      <c r="Z205" s="489"/>
    </row>
    <row r="206" spans="1:26" ht="15.75" customHeight="1">
      <c r="A206" s="489"/>
      <c r="B206" s="489"/>
      <c r="C206" s="489"/>
      <c r="D206" s="489"/>
      <c r="E206" s="489"/>
      <c r="F206" s="489"/>
      <c r="G206" s="489"/>
      <c r="H206" s="489"/>
      <c r="I206" s="489"/>
      <c r="J206" s="489"/>
      <c r="K206" s="489"/>
      <c r="L206" s="489"/>
      <c r="M206" s="489"/>
      <c r="N206" s="489"/>
      <c r="O206" s="489"/>
      <c r="P206" s="489"/>
      <c r="Q206" s="489"/>
      <c r="R206" s="489"/>
      <c r="S206" s="489"/>
      <c r="T206" s="489"/>
      <c r="U206" s="489"/>
      <c r="V206" s="489"/>
      <c r="W206" s="489"/>
      <c r="X206" s="489"/>
      <c r="Y206" s="489"/>
      <c r="Z206" s="489"/>
    </row>
    <row r="207" spans="1:26" ht="15.75" customHeight="1">
      <c r="A207" s="489"/>
      <c r="B207" s="489"/>
      <c r="C207" s="489"/>
      <c r="D207" s="489"/>
      <c r="E207" s="489"/>
      <c r="F207" s="489"/>
      <c r="G207" s="489"/>
      <c r="H207" s="489"/>
      <c r="I207" s="489"/>
      <c r="J207" s="489"/>
      <c r="K207" s="489"/>
      <c r="L207" s="489"/>
      <c r="M207" s="489"/>
      <c r="N207" s="489"/>
      <c r="O207" s="489"/>
      <c r="P207" s="489"/>
      <c r="Q207" s="489"/>
      <c r="R207" s="489"/>
      <c r="S207" s="489"/>
      <c r="T207" s="489"/>
      <c r="U207" s="489"/>
      <c r="V207" s="489"/>
      <c r="W207" s="489"/>
      <c r="X207" s="489"/>
      <c r="Y207" s="489"/>
      <c r="Z207" s="489"/>
    </row>
    <row r="208" spans="1:26" ht="15.75" customHeight="1">
      <c r="A208" s="489"/>
      <c r="B208" s="489"/>
      <c r="C208" s="489"/>
      <c r="D208" s="489"/>
      <c r="E208" s="489"/>
      <c r="F208" s="489"/>
      <c r="G208" s="489"/>
      <c r="H208" s="489"/>
      <c r="I208" s="489"/>
      <c r="J208" s="489"/>
      <c r="K208" s="489"/>
      <c r="L208" s="489"/>
      <c r="M208" s="489"/>
      <c r="N208" s="489"/>
      <c r="O208" s="489"/>
      <c r="P208" s="489"/>
      <c r="Q208" s="489"/>
      <c r="R208" s="489"/>
      <c r="S208" s="489"/>
      <c r="T208" s="489"/>
      <c r="U208" s="489"/>
      <c r="V208" s="489"/>
      <c r="W208" s="489"/>
      <c r="X208" s="489"/>
      <c r="Y208" s="489"/>
      <c r="Z208" s="489"/>
    </row>
    <row r="209" spans="1:26" ht="15.75" customHeight="1">
      <c r="A209" s="489"/>
      <c r="B209" s="489"/>
      <c r="C209" s="489"/>
      <c r="D209" s="489"/>
      <c r="E209" s="489"/>
      <c r="F209" s="489"/>
      <c r="G209" s="489"/>
      <c r="H209" s="489"/>
      <c r="I209" s="489"/>
      <c r="J209" s="489"/>
      <c r="K209" s="489"/>
      <c r="L209" s="489"/>
      <c r="M209" s="489"/>
      <c r="N209" s="489"/>
      <c r="O209" s="489"/>
      <c r="P209" s="489"/>
      <c r="Q209" s="489"/>
      <c r="R209" s="489"/>
      <c r="S209" s="489"/>
      <c r="T209" s="489"/>
      <c r="U209" s="489"/>
      <c r="V209" s="489"/>
      <c r="W209" s="489"/>
      <c r="X209" s="489"/>
      <c r="Y209" s="489"/>
      <c r="Z209" s="489"/>
    </row>
    <row r="210" spans="1:26" ht="15.75" customHeight="1">
      <c r="A210" s="489"/>
      <c r="B210" s="489"/>
      <c r="C210" s="489"/>
      <c r="D210" s="489"/>
      <c r="E210" s="489"/>
      <c r="F210" s="489"/>
      <c r="G210" s="489"/>
      <c r="H210" s="489"/>
      <c r="I210" s="489"/>
      <c r="J210" s="489"/>
      <c r="K210" s="489"/>
      <c r="L210" s="489"/>
      <c r="M210" s="489"/>
      <c r="N210" s="489"/>
      <c r="O210" s="489"/>
      <c r="P210" s="489"/>
      <c r="Q210" s="489"/>
      <c r="R210" s="489"/>
      <c r="S210" s="489"/>
      <c r="T210" s="489"/>
      <c r="U210" s="489"/>
      <c r="V210" s="489"/>
      <c r="W210" s="489"/>
      <c r="X210" s="489"/>
      <c r="Y210" s="489"/>
      <c r="Z210" s="489"/>
    </row>
    <row r="211" spans="1:26" ht="15.75" customHeight="1">
      <c r="A211" s="489"/>
      <c r="B211" s="489"/>
      <c r="C211" s="489"/>
      <c r="D211" s="489"/>
      <c r="E211" s="489"/>
      <c r="F211" s="489"/>
      <c r="G211" s="489"/>
      <c r="H211" s="489"/>
      <c r="I211" s="489"/>
      <c r="J211" s="489"/>
      <c r="K211" s="489"/>
      <c r="L211" s="489"/>
      <c r="M211" s="489"/>
      <c r="N211" s="489"/>
      <c r="O211" s="489"/>
      <c r="P211" s="489"/>
      <c r="Q211" s="489"/>
      <c r="R211" s="489"/>
      <c r="S211" s="489"/>
      <c r="T211" s="489"/>
      <c r="U211" s="489"/>
      <c r="V211" s="489"/>
      <c r="W211" s="489"/>
      <c r="X211" s="489"/>
      <c r="Y211" s="489"/>
      <c r="Z211" s="489"/>
    </row>
    <row r="212" spans="1:26" ht="15.75" customHeight="1">
      <c r="A212" s="489"/>
      <c r="B212" s="489"/>
      <c r="C212" s="489"/>
      <c r="D212" s="489"/>
      <c r="E212" s="489"/>
      <c r="F212" s="489"/>
      <c r="G212" s="489"/>
      <c r="H212" s="489"/>
      <c r="I212" s="489"/>
      <c r="J212" s="489"/>
      <c r="K212" s="489"/>
      <c r="L212" s="489"/>
      <c r="M212" s="489"/>
      <c r="N212" s="489"/>
      <c r="O212" s="489"/>
      <c r="P212" s="489"/>
      <c r="Q212" s="489"/>
      <c r="R212" s="489"/>
      <c r="S212" s="489"/>
      <c r="T212" s="489"/>
      <c r="U212" s="489"/>
      <c r="V212" s="489"/>
      <c r="W212" s="489"/>
      <c r="X212" s="489"/>
      <c r="Y212" s="489"/>
      <c r="Z212" s="489"/>
    </row>
    <row r="213" spans="1:26" ht="15.75" customHeight="1">
      <c r="A213" s="489"/>
      <c r="B213" s="489"/>
      <c r="C213" s="489"/>
      <c r="D213" s="489"/>
      <c r="E213" s="489"/>
      <c r="F213" s="489"/>
      <c r="G213" s="489"/>
      <c r="H213" s="489"/>
      <c r="I213" s="489"/>
      <c r="J213" s="489"/>
      <c r="K213" s="489"/>
      <c r="L213" s="489"/>
      <c r="M213" s="489"/>
      <c r="N213" s="489"/>
      <c r="O213" s="489"/>
      <c r="P213" s="489"/>
      <c r="Q213" s="489"/>
      <c r="R213" s="489"/>
      <c r="S213" s="489"/>
      <c r="T213" s="489"/>
      <c r="U213" s="489"/>
      <c r="V213" s="489"/>
      <c r="W213" s="489"/>
      <c r="X213" s="489"/>
      <c r="Y213" s="489"/>
      <c r="Z213" s="489"/>
    </row>
    <row r="214" spans="1:26" ht="15.75" customHeight="1">
      <c r="A214" s="489"/>
      <c r="B214" s="489"/>
      <c r="C214" s="489"/>
      <c r="D214" s="489"/>
      <c r="E214" s="489"/>
      <c r="F214" s="489"/>
      <c r="G214" s="489"/>
      <c r="H214" s="489"/>
      <c r="I214" s="489"/>
      <c r="J214" s="489"/>
      <c r="K214" s="489"/>
      <c r="L214" s="489"/>
      <c r="M214" s="489"/>
      <c r="N214" s="489"/>
      <c r="O214" s="489"/>
      <c r="P214" s="489"/>
      <c r="Q214" s="489"/>
      <c r="R214" s="489"/>
      <c r="S214" s="489"/>
      <c r="T214" s="489"/>
      <c r="U214" s="489"/>
      <c r="V214" s="489"/>
      <c r="W214" s="489"/>
      <c r="X214" s="489"/>
      <c r="Y214" s="489"/>
      <c r="Z214" s="489"/>
    </row>
    <row r="215" spans="1:26" ht="15.75" customHeight="1">
      <c r="A215" s="489"/>
      <c r="B215" s="489"/>
      <c r="C215" s="489"/>
      <c r="D215" s="489"/>
      <c r="E215" s="489"/>
      <c r="F215" s="489"/>
      <c r="G215" s="489"/>
      <c r="H215" s="489"/>
      <c r="I215" s="489"/>
      <c r="J215" s="489"/>
      <c r="K215" s="489"/>
      <c r="L215" s="489"/>
      <c r="M215" s="489"/>
      <c r="N215" s="489"/>
      <c r="O215" s="489"/>
      <c r="P215" s="489"/>
      <c r="Q215" s="489"/>
      <c r="R215" s="489"/>
      <c r="S215" s="489"/>
      <c r="T215" s="489"/>
      <c r="U215" s="489"/>
      <c r="V215" s="489"/>
      <c r="W215" s="489"/>
      <c r="X215" s="489"/>
      <c r="Y215" s="489"/>
      <c r="Z215" s="489"/>
    </row>
    <row r="216" spans="1:26" ht="15.75" customHeight="1">
      <c r="A216" s="489"/>
      <c r="B216" s="489"/>
      <c r="C216" s="489"/>
      <c r="D216" s="489"/>
      <c r="E216" s="489"/>
      <c r="F216" s="489"/>
      <c r="G216" s="489"/>
      <c r="H216" s="489"/>
      <c r="I216" s="489"/>
      <c r="J216" s="489"/>
      <c r="K216" s="489"/>
      <c r="L216" s="489"/>
      <c r="M216" s="489"/>
      <c r="N216" s="489"/>
      <c r="O216" s="489"/>
      <c r="P216" s="489"/>
      <c r="Q216" s="489"/>
      <c r="R216" s="489"/>
      <c r="S216" s="489"/>
      <c r="T216" s="489"/>
      <c r="U216" s="489"/>
      <c r="V216" s="489"/>
      <c r="W216" s="489"/>
      <c r="X216" s="489"/>
      <c r="Y216" s="489"/>
      <c r="Z216" s="489"/>
    </row>
    <row r="217" spans="1:26" ht="15.75" customHeight="1">
      <c r="A217" s="489"/>
      <c r="B217" s="489"/>
      <c r="C217" s="489"/>
      <c r="D217" s="489"/>
      <c r="E217" s="489"/>
      <c r="F217" s="489"/>
      <c r="G217" s="489"/>
      <c r="H217" s="489"/>
      <c r="I217" s="489"/>
      <c r="J217" s="489"/>
      <c r="K217" s="489"/>
      <c r="L217" s="489"/>
      <c r="M217" s="489"/>
      <c r="N217" s="489"/>
      <c r="O217" s="489"/>
      <c r="P217" s="489"/>
      <c r="Q217" s="489"/>
      <c r="R217" s="489"/>
      <c r="S217" s="489"/>
      <c r="T217" s="489"/>
      <c r="U217" s="489"/>
      <c r="V217" s="489"/>
      <c r="W217" s="489"/>
      <c r="X217" s="489"/>
      <c r="Y217" s="489"/>
      <c r="Z217" s="489"/>
    </row>
    <row r="218" spans="1:26" ht="15.75" customHeight="1">
      <c r="A218" s="489"/>
      <c r="B218" s="489"/>
      <c r="C218" s="489"/>
      <c r="D218" s="489"/>
      <c r="E218" s="489"/>
      <c r="F218" s="489"/>
      <c r="G218" s="489"/>
      <c r="H218" s="489"/>
      <c r="I218" s="489"/>
      <c r="J218" s="489"/>
      <c r="K218" s="489"/>
      <c r="L218" s="489"/>
      <c r="M218" s="489"/>
      <c r="N218" s="489"/>
      <c r="O218" s="489"/>
      <c r="P218" s="489"/>
      <c r="Q218" s="489"/>
      <c r="R218" s="489"/>
      <c r="S218" s="489"/>
      <c r="T218" s="489"/>
      <c r="U218" s="489"/>
      <c r="V218" s="489"/>
      <c r="W218" s="489"/>
      <c r="X218" s="489"/>
      <c r="Y218" s="489"/>
      <c r="Z218" s="489"/>
    </row>
    <row r="219" spans="1:26" ht="15.75" customHeight="1">
      <c r="A219" s="489"/>
      <c r="B219" s="489"/>
      <c r="C219" s="489"/>
      <c r="D219" s="489"/>
      <c r="E219" s="489"/>
      <c r="F219" s="489"/>
      <c r="G219" s="489"/>
      <c r="H219" s="489"/>
      <c r="I219" s="489"/>
      <c r="J219" s="489"/>
      <c r="K219" s="489"/>
      <c r="L219" s="489"/>
      <c r="M219" s="489"/>
      <c r="N219" s="489"/>
      <c r="O219" s="489"/>
      <c r="P219" s="489"/>
      <c r="Q219" s="489"/>
      <c r="R219" s="489"/>
      <c r="S219" s="489"/>
      <c r="T219" s="489"/>
      <c r="U219" s="489"/>
      <c r="V219" s="489"/>
      <c r="W219" s="489"/>
      <c r="X219" s="489"/>
      <c r="Y219" s="489"/>
      <c r="Z219" s="489"/>
    </row>
    <row r="220" spans="1:26" ht="15.75" customHeight="1">
      <c r="A220" s="489"/>
      <c r="B220" s="489"/>
      <c r="C220" s="489"/>
      <c r="D220" s="489"/>
      <c r="E220" s="489"/>
      <c r="F220" s="489"/>
      <c r="G220" s="489"/>
      <c r="H220" s="489"/>
      <c r="I220" s="489"/>
      <c r="J220" s="489"/>
      <c r="K220" s="489"/>
      <c r="L220" s="489"/>
      <c r="M220" s="489"/>
      <c r="N220" s="489"/>
      <c r="O220" s="489"/>
      <c r="P220" s="489"/>
      <c r="Q220" s="489"/>
      <c r="R220" s="489"/>
      <c r="S220" s="489"/>
      <c r="T220" s="489"/>
      <c r="U220" s="489"/>
      <c r="V220" s="489"/>
      <c r="W220" s="489"/>
      <c r="X220" s="489"/>
      <c r="Y220" s="489"/>
      <c r="Z220" s="489"/>
    </row>
    <row r="221" spans="1:26" ht="15.75" customHeight="1">
      <c r="A221" s="489"/>
      <c r="B221" s="489"/>
      <c r="C221" s="489"/>
      <c r="D221" s="489"/>
      <c r="E221" s="489"/>
      <c r="F221" s="489"/>
      <c r="G221" s="489"/>
      <c r="H221" s="489"/>
      <c r="I221" s="489"/>
      <c r="J221" s="489"/>
      <c r="K221" s="489"/>
      <c r="L221" s="489"/>
      <c r="M221" s="489"/>
      <c r="N221" s="489"/>
      <c r="O221" s="489"/>
      <c r="P221" s="489"/>
      <c r="Q221" s="489"/>
      <c r="R221" s="489"/>
      <c r="S221" s="489"/>
      <c r="T221" s="489"/>
      <c r="U221" s="489"/>
      <c r="V221" s="489"/>
      <c r="W221" s="489"/>
      <c r="X221" s="489"/>
      <c r="Y221" s="489"/>
      <c r="Z221" s="489"/>
    </row>
    <row r="222" spans="1:26" ht="15.75" customHeight="1">
      <c r="A222" s="489"/>
      <c r="B222" s="489"/>
      <c r="C222" s="489"/>
      <c r="D222" s="489"/>
      <c r="E222" s="489"/>
      <c r="F222" s="489"/>
      <c r="G222" s="489"/>
      <c r="H222" s="489"/>
      <c r="I222" s="489"/>
      <c r="J222" s="489"/>
      <c r="K222" s="489"/>
      <c r="L222" s="489"/>
      <c r="M222" s="489"/>
      <c r="N222" s="489"/>
      <c r="O222" s="489"/>
      <c r="P222" s="489"/>
      <c r="Q222" s="489"/>
      <c r="R222" s="489"/>
      <c r="S222" s="489"/>
      <c r="T222" s="489"/>
      <c r="U222" s="489"/>
      <c r="V222" s="489"/>
      <c r="W222" s="489"/>
      <c r="X222" s="489"/>
      <c r="Y222" s="489"/>
      <c r="Z222" s="489"/>
    </row>
    <row r="223" spans="1:26" ht="15.75" customHeight="1">
      <c r="A223" s="489"/>
      <c r="B223" s="489"/>
      <c r="C223" s="489"/>
      <c r="D223" s="489"/>
      <c r="E223" s="489"/>
      <c r="F223" s="489"/>
      <c r="G223" s="489"/>
      <c r="H223" s="489"/>
      <c r="I223" s="489"/>
      <c r="J223" s="489"/>
      <c r="K223" s="489"/>
      <c r="L223" s="489"/>
      <c r="M223" s="489"/>
      <c r="N223" s="489"/>
      <c r="O223" s="489"/>
      <c r="P223" s="489"/>
      <c r="Q223" s="489"/>
      <c r="R223" s="489"/>
      <c r="S223" s="489"/>
      <c r="T223" s="489"/>
      <c r="U223" s="489"/>
      <c r="V223" s="489"/>
      <c r="W223" s="489"/>
      <c r="X223" s="489"/>
      <c r="Y223" s="489"/>
      <c r="Z223" s="489"/>
    </row>
    <row r="224" spans="1:26" ht="15.75" customHeight="1">
      <c r="A224" s="489"/>
      <c r="B224" s="489"/>
      <c r="C224" s="489"/>
      <c r="D224" s="489"/>
      <c r="E224" s="489"/>
      <c r="F224" s="489"/>
      <c r="G224" s="489"/>
      <c r="H224" s="489"/>
      <c r="I224" s="489"/>
      <c r="J224" s="489"/>
      <c r="K224" s="489"/>
      <c r="L224" s="489"/>
      <c r="M224" s="489"/>
      <c r="N224" s="489"/>
      <c r="O224" s="489"/>
      <c r="P224" s="489"/>
      <c r="Q224" s="489"/>
      <c r="R224" s="489"/>
      <c r="S224" s="489"/>
      <c r="T224" s="489"/>
      <c r="U224" s="489"/>
      <c r="V224" s="489"/>
      <c r="W224" s="489"/>
      <c r="X224" s="489"/>
      <c r="Y224" s="489"/>
      <c r="Z224" s="489"/>
    </row>
    <row r="225" spans="1:26" ht="15.75" customHeight="1">
      <c r="A225" s="489"/>
      <c r="B225" s="489"/>
      <c r="C225" s="489"/>
      <c r="D225" s="489"/>
      <c r="E225" s="489"/>
      <c r="F225" s="489"/>
      <c r="G225" s="489"/>
      <c r="H225" s="489"/>
      <c r="I225" s="489"/>
      <c r="J225" s="489"/>
      <c r="K225" s="489"/>
      <c r="L225" s="489"/>
      <c r="M225" s="489"/>
      <c r="N225" s="489"/>
      <c r="O225" s="489"/>
      <c r="P225" s="489"/>
      <c r="Q225" s="489"/>
      <c r="R225" s="489"/>
      <c r="S225" s="489"/>
      <c r="T225" s="489"/>
      <c r="U225" s="489"/>
      <c r="V225" s="489"/>
      <c r="W225" s="489"/>
      <c r="X225" s="489"/>
      <c r="Y225" s="489"/>
      <c r="Z225" s="489"/>
    </row>
    <row r="226" spans="1:26" ht="15.75" customHeight="1">
      <c r="A226" s="489"/>
      <c r="B226" s="489"/>
      <c r="C226" s="489"/>
      <c r="D226" s="489"/>
      <c r="E226" s="489"/>
      <c r="F226" s="489"/>
      <c r="G226" s="489"/>
      <c r="H226" s="489"/>
      <c r="I226" s="489"/>
      <c r="J226" s="489"/>
      <c r="K226" s="489"/>
      <c r="L226" s="489"/>
      <c r="M226" s="489"/>
      <c r="N226" s="489"/>
      <c r="O226" s="489"/>
      <c r="P226" s="489"/>
      <c r="Q226" s="489"/>
      <c r="R226" s="489"/>
      <c r="S226" s="489"/>
      <c r="T226" s="489"/>
      <c r="U226" s="489"/>
      <c r="V226" s="489"/>
      <c r="W226" s="489"/>
      <c r="X226" s="489"/>
      <c r="Y226" s="489"/>
      <c r="Z226" s="489"/>
    </row>
    <row r="227" spans="1:26" ht="15.75" customHeight="1">
      <c r="A227" s="489"/>
      <c r="B227" s="489"/>
      <c r="C227" s="489"/>
      <c r="D227" s="489"/>
      <c r="E227" s="489"/>
      <c r="F227" s="489"/>
      <c r="G227" s="489"/>
      <c r="H227" s="489"/>
      <c r="I227" s="489"/>
      <c r="J227" s="489"/>
      <c r="K227" s="489"/>
      <c r="L227" s="489"/>
      <c r="M227" s="489"/>
      <c r="N227" s="489"/>
      <c r="O227" s="489"/>
      <c r="P227" s="489"/>
      <c r="Q227" s="489"/>
      <c r="R227" s="489"/>
      <c r="S227" s="489"/>
      <c r="T227" s="489"/>
      <c r="U227" s="489"/>
      <c r="V227" s="489"/>
      <c r="W227" s="489"/>
      <c r="X227" s="489"/>
      <c r="Y227" s="489"/>
      <c r="Z227" s="489"/>
    </row>
    <row r="228" spans="1:26" ht="15.75" customHeight="1">
      <c r="A228" s="489"/>
      <c r="B228" s="489"/>
      <c r="C228" s="489"/>
      <c r="D228" s="489"/>
      <c r="E228" s="489"/>
      <c r="F228" s="489"/>
      <c r="G228" s="489"/>
      <c r="H228" s="489"/>
      <c r="I228" s="489"/>
      <c r="J228" s="489"/>
      <c r="K228" s="489"/>
      <c r="L228" s="489"/>
      <c r="M228" s="489"/>
      <c r="N228" s="489"/>
      <c r="O228" s="489"/>
      <c r="P228" s="489"/>
      <c r="Q228" s="489"/>
      <c r="R228" s="489"/>
      <c r="S228" s="489"/>
      <c r="T228" s="489"/>
      <c r="U228" s="489"/>
      <c r="V228" s="489"/>
      <c r="W228" s="489"/>
      <c r="X228" s="489"/>
      <c r="Y228" s="489"/>
      <c r="Z228" s="489"/>
    </row>
    <row r="229" spans="1:26" ht="15.75" customHeight="1">
      <c r="A229" s="489"/>
      <c r="B229" s="489"/>
      <c r="C229" s="489"/>
      <c r="D229" s="489"/>
      <c r="E229" s="489"/>
      <c r="F229" s="489"/>
      <c r="G229" s="489"/>
      <c r="H229" s="489"/>
      <c r="I229" s="489"/>
      <c r="J229" s="489"/>
      <c r="K229" s="489"/>
      <c r="L229" s="489"/>
      <c r="M229" s="489"/>
      <c r="N229" s="489"/>
      <c r="O229" s="489"/>
      <c r="P229" s="489"/>
      <c r="Q229" s="489"/>
      <c r="R229" s="489"/>
      <c r="S229" s="489"/>
      <c r="T229" s="489"/>
      <c r="U229" s="489"/>
      <c r="V229" s="489"/>
      <c r="W229" s="489"/>
      <c r="X229" s="489"/>
      <c r="Y229" s="489"/>
      <c r="Z229" s="489"/>
    </row>
    <row r="230" spans="1:26" ht="15.75" customHeight="1">
      <c r="A230" s="489"/>
      <c r="B230" s="489"/>
      <c r="C230" s="489"/>
      <c r="D230" s="489"/>
      <c r="E230" s="489"/>
      <c r="F230" s="489"/>
      <c r="G230" s="489"/>
      <c r="H230" s="489"/>
      <c r="I230" s="489"/>
      <c r="J230" s="489"/>
      <c r="K230" s="489"/>
      <c r="L230" s="489"/>
      <c r="M230" s="489"/>
      <c r="N230" s="489"/>
      <c r="O230" s="489"/>
      <c r="P230" s="489"/>
      <c r="Q230" s="489"/>
      <c r="R230" s="489"/>
      <c r="S230" s="489"/>
      <c r="T230" s="489"/>
      <c r="U230" s="489"/>
      <c r="V230" s="489"/>
      <c r="W230" s="489"/>
      <c r="X230" s="489"/>
      <c r="Y230" s="489"/>
      <c r="Z230" s="489"/>
    </row>
    <row r="231" spans="1:26" ht="15.75" customHeight="1">
      <c r="A231" s="489"/>
      <c r="B231" s="489"/>
      <c r="C231" s="489"/>
      <c r="D231" s="489"/>
      <c r="E231" s="489"/>
      <c r="F231" s="489"/>
      <c r="G231" s="489"/>
      <c r="H231" s="489"/>
      <c r="I231" s="489"/>
      <c r="J231" s="489"/>
      <c r="K231" s="489"/>
      <c r="L231" s="489"/>
      <c r="M231" s="489"/>
      <c r="N231" s="489"/>
      <c r="O231" s="489"/>
      <c r="P231" s="489"/>
      <c r="Q231" s="489"/>
      <c r="R231" s="489"/>
      <c r="S231" s="489"/>
      <c r="T231" s="489"/>
      <c r="U231" s="489"/>
      <c r="V231" s="489"/>
      <c r="W231" s="489"/>
      <c r="X231" s="489"/>
      <c r="Y231" s="489"/>
      <c r="Z231" s="489"/>
    </row>
    <row r="232" spans="1:26" ht="15.75" customHeight="1">
      <c r="A232" s="489"/>
      <c r="B232" s="489"/>
      <c r="C232" s="489"/>
      <c r="D232" s="489"/>
      <c r="E232" s="489"/>
      <c r="F232" s="489"/>
      <c r="G232" s="489"/>
      <c r="H232" s="489"/>
      <c r="I232" s="489"/>
      <c r="J232" s="489"/>
      <c r="K232" s="489"/>
      <c r="L232" s="489"/>
      <c r="M232" s="489"/>
      <c r="N232" s="489"/>
      <c r="O232" s="489"/>
      <c r="P232" s="489"/>
      <c r="Q232" s="489"/>
      <c r="R232" s="489"/>
      <c r="S232" s="489"/>
      <c r="T232" s="489"/>
      <c r="U232" s="489"/>
      <c r="V232" s="489"/>
      <c r="W232" s="489"/>
      <c r="X232" s="489"/>
      <c r="Y232" s="489"/>
      <c r="Z232" s="489"/>
    </row>
    <row r="233" spans="1:26" ht="15.75" customHeight="1">
      <c r="A233" s="489"/>
      <c r="B233" s="489"/>
      <c r="C233" s="489"/>
      <c r="D233" s="489"/>
      <c r="E233" s="489"/>
      <c r="F233" s="489"/>
      <c r="G233" s="489"/>
      <c r="H233" s="489"/>
      <c r="I233" s="489"/>
      <c r="J233" s="489"/>
      <c r="K233" s="489"/>
      <c r="L233" s="489"/>
      <c r="M233" s="489"/>
      <c r="N233" s="489"/>
      <c r="O233" s="489"/>
      <c r="P233" s="489"/>
      <c r="Q233" s="489"/>
      <c r="R233" s="489"/>
      <c r="S233" s="489"/>
      <c r="T233" s="489"/>
      <c r="U233" s="489"/>
      <c r="V233" s="489"/>
      <c r="W233" s="489"/>
      <c r="X233" s="489"/>
      <c r="Y233" s="489"/>
      <c r="Z233" s="489"/>
    </row>
    <row r="234" spans="1:26" ht="15.75" customHeight="1">
      <c r="A234" s="489"/>
      <c r="B234" s="489"/>
      <c r="C234" s="489"/>
      <c r="D234" s="489"/>
      <c r="E234" s="489"/>
      <c r="F234" s="489"/>
      <c r="G234" s="489"/>
      <c r="H234" s="489"/>
      <c r="I234" s="489"/>
      <c r="J234" s="489"/>
      <c r="K234" s="489"/>
      <c r="L234" s="489"/>
      <c r="M234" s="489"/>
      <c r="N234" s="489"/>
      <c r="O234" s="489"/>
      <c r="P234" s="489"/>
      <c r="Q234" s="489"/>
      <c r="R234" s="489"/>
      <c r="S234" s="489"/>
      <c r="T234" s="489"/>
      <c r="U234" s="489"/>
      <c r="V234" s="489"/>
      <c r="W234" s="489"/>
      <c r="X234" s="489"/>
      <c r="Y234" s="489"/>
      <c r="Z234" s="489"/>
    </row>
    <row r="235" spans="1:26" ht="15.75" customHeight="1">
      <c r="A235" s="489"/>
      <c r="B235" s="489"/>
      <c r="C235" s="489"/>
      <c r="D235" s="489"/>
      <c r="E235" s="489"/>
      <c r="F235" s="489"/>
      <c r="G235" s="489"/>
      <c r="H235" s="489"/>
      <c r="I235" s="489"/>
      <c r="J235" s="489"/>
      <c r="K235" s="489"/>
      <c r="L235" s="489"/>
      <c r="M235" s="489"/>
      <c r="N235" s="489"/>
      <c r="O235" s="489"/>
      <c r="P235" s="489"/>
      <c r="Q235" s="489"/>
      <c r="R235" s="489"/>
      <c r="S235" s="489"/>
      <c r="T235" s="489"/>
      <c r="U235" s="489"/>
      <c r="V235" s="489"/>
      <c r="W235" s="489"/>
      <c r="X235" s="489"/>
      <c r="Y235" s="489"/>
      <c r="Z235" s="489"/>
    </row>
    <row r="236" spans="1:26" ht="15.75" customHeight="1">
      <c r="A236" s="489"/>
      <c r="B236" s="489"/>
      <c r="C236" s="489"/>
      <c r="D236" s="489"/>
      <c r="E236" s="489"/>
      <c r="F236" s="489"/>
      <c r="G236" s="489"/>
      <c r="H236" s="489"/>
      <c r="I236" s="489"/>
      <c r="J236" s="489"/>
      <c r="K236" s="489"/>
      <c r="L236" s="489"/>
      <c r="M236" s="489"/>
      <c r="N236" s="489"/>
      <c r="O236" s="489"/>
      <c r="P236" s="489"/>
      <c r="Q236" s="489"/>
      <c r="R236" s="489"/>
      <c r="S236" s="489"/>
      <c r="T236" s="489"/>
      <c r="U236" s="489"/>
      <c r="V236" s="489"/>
      <c r="W236" s="489"/>
      <c r="X236" s="489"/>
      <c r="Y236" s="489"/>
      <c r="Z236" s="489"/>
    </row>
    <row r="237" spans="1:26" ht="15.75" customHeight="1">
      <c r="A237" s="489"/>
      <c r="B237" s="489"/>
      <c r="C237" s="489"/>
      <c r="D237" s="489"/>
      <c r="E237" s="489"/>
      <c r="F237" s="489"/>
      <c r="G237" s="489"/>
      <c r="H237" s="489"/>
      <c r="I237" s="489"/>
      <c r="J237" s="489"/>
      <c r="K237" s="489"/>
      <c r="L237" s="489"/>
      <c r="M237" s="489"/>
      <c r="N237" s="489"/>
      <c r="O237" s="489"/>
      <c r="P237" s="489"/>
      <c r="Q237" s="489"/>
      <c r="R237" s="489"/>
      <c r="S237" s="489"/>
      <c r="T237" s="489"/>
      <c r="U237" s="489"/>
      <c r="V237" s="489"/>
      <c r="W237" s="489"/>
      <c r="X237" s="489"/>
      <c r="Y237" s="489"/>
      <c r="Z237" s="489"/>
    </row>
    <row r="238" spans="1:26" ht="15.75" customHeight="1">
      <c r="A238" s="489"/>
      <c r="B238" s="489"/>
      <c r="C238" s="489"/>
      <c r="D238" s="489"/>
      <c r="E238" s="489"/>
      <c r="F238" s="489"/>
      <c r="G238" s="489"/>
      <c r="H238" s="489"/>
      <c r="I238" s="489"/>
      <c r="J238" s="489"/>
      <c r="K238" s="489"/>
      <c r="L238" s="489"/>
      <c r="M238" s="489"/>
      <c r="N238" s="489"/>
      <c r="O238" s="489"/>
      <c r="P238" s="489"/>
      <c r="Q238" s="489"/>
      <c r="R238" s="489"/>
      <c r="S238" s="489"/>
      <c r="T238" s="489"/>
      <c r="U238" s="489"/>
      <c r="V238" s="489"/>
      <c r="W238" s="489"/>
      <c r="X238" s="489"/>
      <c r="Y238" s="489"/>
      <c r="Z238" s="489"/>
    </row>
    <row r="239" spans="1:26" ht="15.75" customHeight="1">
      <c r="A239" s="489"/>
      <c r="B239" s="489"/>
      <c r="C239" s="489"/>
      <c r="D239" s="489"/>
      <c r="E239" s="489"/>
      <c r="F239" s="489"/>
      <c r="G239" s="489"/>
      <c r="H239" s="489"/>
      <c r="I239" s="489"/>
      <c r="J239" s="489"/>
      <c r="K239" s="489"/>
      <c r="L239" s="489"/>
      <c r="M239" s="489"/>
      <c r="N239" s="489"/>
      <c r="O239" s="489"/>
      <c r="P239" s="489"/>
      <c r="Q239" s="489"/>
      <c r="R239" s="489"/>
      <c r="S239" s="489"/>
      <c r="T239" s="489"/>
      <c r="U239" s="489"/>
      <c r="V239" s="489"/>
      <c r="W239" s="489"/>
      <c r="X239" s="489"/>
      <c r="Y239" s="489"/>
      <c r="Z239" s="489"/>
    </row>
    <row r="240" spans="1:26" ht="15.75" customHeight="1">
      <c r="A240" s="489"/>
      <c r="B240" s="489"/>
      <c r="C240" s="489"/>
      <c r="D240" s="489"/>
      <c r="E240" s="489"/>
      <c r="F240" s="489"/>
      <c r="G240" s="489"/>
      <c r="H240" s="489"/>
      <c r="I240" s="489"/>
      <c r="J240" s="489"/>
      <c r="K240" s="489"/>
      <c r="L240" s="489"/>
      <c r="M240" s="489"/>
      <c r="N240" s="489"/>
      <c r="O240" s="489"/>
      <c r="P240" s="489"/>
      <c r="Q240" s="489"/>
      <c r="R240" s="489"/>
      <c r="S240" s="489"/>
      <c r="T240" s="489"/>
      <c r="U240" s="489"/>
      <c r="V240" s="489"/>
      <c r="W240" s="489"/>
      <c r="X240" s="489"/>
      <c r="Y240" s="489"/>
      <c r="Z240" s="489"/>
    </row>
    <row r="241" spans="1:26" ht="15.75" customHeight="1">
      <c r="A241" s="489"/>
      <c r="B241" s="489"/>
      <c r="C241" s="489"/>
      <c r="D241" s="489"/>
      <c r="E241" s="489"/>
      <c r="F241" s="489"/>
      <c r="G241" s="489"/>
      <c r="H241" s="489"/>
      <c r="I241" s="489"/>
      <c r="J241" s="489"/>
      <c r="K241" s="489"/>
      <c r="L241" s="489"/>
      <c r="M241" s="489"/>
      <c r="N241" s="489"/>
      <c r="O241" s="489"/>
      <c r="P241" s="489"/>
      <c r="Q241" s="489"/>
      <c r="R241" s="489"/>
      <c r="S241" s="489"/>
      <c r="T241" s="489"/>
      <c r="U241" s="489"/>
      <c r="V241" s="489"/>
      <c r="W241" s="489"/>
      <c r="X241" s="489"/>
      <c r="Y241" s="489"/>
      <c r="Z241" s="489"/>
    </row>
    <row r="242" spans="1:26" ht="15.75" customHeight="1">
      <c r="A242" s="489"/>
      <c r="B242" s="489"/>
      <c r="C242" s="489"/>
      <c r="D242" s="489"/>
      <c r="E242" s="489"/>
      <c r="F242" s="489"/>
      <c r="G242" s="489"/>
      <c r="H242" s="489"/>
      <c r="I242" s="489"/>
      <c r="J242" s="489"/>
      <c r="K242" s="489"/>
      <c r="L242" s="489"/>
      <c r="M242" s="489"/>
      <c r="N242" s="489"/>
      <c r="O242" s="489"/>
      <c r="P242" s="489"/>
      <c r="Q242" s="489"/>
      <c r="R242" s="489"/>
      <c r="S242" s="489"/>
      <c r="T242" s="489"/>
      <c r="U242" s="489"/>
      <c r="V242" s="489"/>
      <c r="W242" s="489"/>
      <c r="X242" s="489"/>
      <c r="Y242" s="489"/>
      <c r="Z242" s="489"/>
    </row>
    <row r="243" spans="1:26" ht="15.75" customHeight="1">
      <c r="A243" s="489"/>
      <c r="B243" s="489"/>
      <c r="C243" s="489"/>
      <c r="D243" s="489"/>
      <c r="E243" s="489"/>
      <c r="F243" s="489"/>
      <c r="G243" s="489"/>
      <c r="H243" s="489"/>
      <c r="I243" s="489"/>
      <c r="J243" s="489"/>
      <c r="K243" s="489"/>
      <c r="L243" s="489"/>
      <c r="M243" s="489"/>
      <c r="N243" s="489"/>
      <c r="O243" s="489"/>
      <c r="P243" s="489"/>
      <c r="Q243" s="489"/>
      <c r="R243" s="489"/>
      <c r="S243" s="489"/>
      <c r="T243" s="489"/>
      <c r="U243" s="489"/>
      <c r="V243" s="489"/>
      <c r="W243" s="489"/>
      <c r="X243" s="489"/>
      <c r="Y243" s="489"/>
      <c r="Z243" s="489"/>
    </row>
    <row r="244" spans="1:26" ht="15.75" customHeight="1">
      <c r="A244" s="489"/>
      <c r="B244" s="489"/>
      <c r="C244" s="489"/>
      <c r="D244" s="489"/>
      <c r="E244" s="489"/>
      <c r="F244" s="489"/>
      <c r="G244" s="489"/>
      <c r="H244" s="489"/>
      <c r="I244" s="489"/>
      <c r="J244" s="489"/>
      <c r="K244" s="489"/>
      <c r="L244" s="489"/>
      <c r="M244" s="489"/>
      <c r="N244" s="489"/>
      <c r="O244" s="489"/>
      <c r="P244" s="489"/>
      <c r="Q244" s="489"/>
      <c r="R244" s="489"/>
      <c r="S244" s="489"/>
      <c r="T244" s="489"/>
      <c r="U244" s="489"/>
      <c r="V244" s="489"/>
      <c r="W244" s="489"/>
      <c r="X244" s="489"/>
      <c r="Y244" s="489"/>
      <c r="Z244" s="489"/>
    </row>
    <row r="245" spans="1:26" ht="15.75" customHeight="1">
      <c r="A245" s="489"/>
      <c r="B245" s="489"/>
      <c r="C245" s="489"/>
      <c r="D245" s="489"/>
      <c r="E245" s="489"/>
      <c r="F245" s="489"/>
      <c r="G245" s="489"/>
      <c r="H245" s="489"/>
      <c r="I245" s="489"/>
      <c r="J245" s="489"/>
      <c r="K245" s="489"/>
      <c r="L245" s="489"/>
      <c r="M245" s="489"/>
      <c r="N245" s="489"/>
      <c r="O245" s="489"/>
      <c r="P245" s="489"/>
      <c r="Q245" s="489"/>
      <c r="R245" s="489"/>
      <c r="S245" s="489"/>
      <c r="T245" s="489"/>
      <c r="U245" s="489"/>
      <c r="V245" s="489"/>
      <c r="W245" s="489"/>
      <c r="X245" s="489"/>
      <c r="Y245" s="489"/>
      <c r="Z245" s="489"/>
    </row>
    <row r="246" spans="1:26" ht="15.75" customHeight="1">
      <c r="A246" s="489"/>
      <c r="B246" s="489"/>
      <c r="C246" s="489"/>
      <c r="D246" s="489"/>
      <c r="E246" s="489"/>
      <c r="F246" s="489"/>
      <c r="G246" s="489"/>
      <c r="H246" s="489"/>
      <c r="I246" s="489"/>
      <c r="J246" s="489"/>
      <c r="K246" s="489"/>
      <c r="L246" s="489"/>
      <c r="M246" s="489"/>
      <c r="N246" s="489"/>
      <c r="O246" s="489"/>
      <c r="P246" s="489"/>
      <c r="Q246" s="489"/>
      <c r="R246" s="489"/>
      <c r="S246" s="489"/>
      <c r="T246" s="489"/>
      <c r="U246" s="489"/>
      <c r="V246" s="489"/>
      <c r="W246" s="489"/>
      <c r="X246" s="489"/>
      <c r="Y246" s="489"/>
      <c r="Z246" s="489"/>
    </row>
    <row r="247" spans="1:26" ht="15.75" customHeight="1">
      <c r="A247" s="489"/>
      <c r="B247" s="489"/>
      <c r="C247" s="489"/>
      <c r="D247" s="489"/>
      <c r="E247" s="489"/>
      <c r="F247" s="489"/>
      <c r="G247" s="489"/>
      <c r="H247" s="489"/>
      <c r="I247" s="489"/>
      <c r="J247" s="489"/>
      <c r="K247" s="489"/>
      <c r="L247" s="489"/>
      <c r="M247" s="489"/>
      <c r="N247" s="489"/>
      <c r="O247" s="489"/>
      <c r="P247" s="489"/>
      <c r="Q247" s="489"/>
      <c r="R247" s="489"/>
      <c r="S247" s="489"/>
      <c r="T247" s="489"/>
      <c r="U247" s="489"/>
      <c r="V247" s="489"/>
      <c r="W247" s="489"/>
      <c r="X247" s="489"/>
      <c r="Y247" s="489"/>
      <c r="Z247" s="489"/>
    </row>
    <row r="248" spans="1:26" ht="15.75" customHeight="1">
      <c r="A248" s="489"/>
      <c r="B248" s="489"/>
      <c r="C248" s="489"/>
      <c r="D248" s="489"/>
      <c r="E248" s="489"/>
      <c r="F248" s="489"/>
      <c r="G248" s="489"/>
      <c r="H248" s="489"/>
      <c r="I248" s="489"/>
      <c r="J248" s="489"/>
      <c r="K248" s="489"/>
      <c r="L248" s="489"/>
      <c r="M248" s="489"/>
      <c r="N248" s="489"/>
      <c r="O248" s="489"/>
      <c r="P248" s="489"/>
      <c r="Q248" s="489"/>
      <c r="R248" s="489"/>
      <c r="S248" s="489"/>
      <c r="T248" s="489"/>
      <c r="U248" s="489"/>
      <c r="V248" s="489"/>
      <c r="W248" s="489"/>
      <c r="X248" s="489"/>
      <c r="Y248" s="489"/>
      <c r="Z248" s="489"/>
    </row>
    <row r="249" spans="1:26" ht="15.75" customHeight="1">
      <c r="A249" s="489"/>
      <c r="B249" s="489"/>
      <c r="C249" s="489"/>
      <c r="D249" s="489"/>
      <c r="E249" s="489"/>
      <c r="F249" s="489"/>
      <c r="G249" s="489"/>
      <c r="H249" s="489"/>
      <c r="I249" s="489"/>
      <c r="J249" s="489"/>
      <c r="K249" s="489"/>
      <c r="L249" s="489"/>
      <c r="M249" s="489"/>
      <c r="N249" s="489"/>
      <c r="O249" s="489"/>
      <c r="P249" s="489"/>
      <c r="Q249" s="489"/>
      <c r="R249" s="489"/>
      <c r="S249" s="489"/>
      <c r="T249" s="489"/>
      <c r="U249" s="489"/>
      <c r="V249" s="489"/>
      <c r="W249" s="489"/>
      <c r="X249" s="489"/>
      <c r="Y249" s="489"/>
      <c r="Z249" s="489"/>
    </row>
    <row r="250" spans="1:26" ht="15.75" customHeight="1">
      <c r="A250" s="489"/>
      <c r="B250" s="489"/>
      <c r="C250" s="489"/>
      <c r="D250" s="489"/>
      <c r="E250" s="489"/>
      <c r="F250" s="489"/>
      <c r="G250" s="489"/>
      <c r="H250" s="489"/>
      <c r="I250" s="489"/>
      <c r="J250" s="489"/>
      <c r="K250" s="489"/>
      <c r="L250" s="489"/>
      <c r="M250" s="489"/>
      <c r="N250" s="489"/>
      <c r="O250" s="489"/>
      <c r="P250" s="489"/>
      <c r="Q250" s="489"/>
      <c r="R250" s="489"/>
      <c r="S250" s="489"/>
      <c r="T250" s="489"/>
      <c r="U250" s="489"/>
      <c r="V250" s="489"/>
      <c r="W250" s="489"/>
      <c r="X250" s="489"/>
      <c r="Y250" s="489"/>
      <c r="Z250" s="489"/>
    </row>
    <row r="251" spans="1:26" ht="15.75" customHeight="1">
      <c r="A251" s="489"/>
      <c r="B251" s="489"/>
      <c r="C251" s="489"/>
      <c r="D251" s="489"/>
      <c r="E251" s="489"/>
      <c r="F251" s="489"/>
      <c r="G251" s="489"/>
      <c r="H251" s="489"/>
      <c r="I251" s="489"/>
      <c r="J251" s="489"/>
      <c r="K251" s="489"/>
      <c r="L251" s="489"/>
      <c r="M251" s="489"/>
      <c r="N251" s="489"/>
      <c r="O251" s="489"/>
      <c r="P251" s="489"/>
      <c r="Q251" s="489"/>
      <c r="R251" s="489"/>
      <c r="S251" s="489"/>
      <c r="T251" s="489"/>
      <c r="U251" s="489"/>
      <c r="V251" s="489"/>
      <c r="W251" s="489"/>
      <c r="X251" s="489"/>
      <c r="Y251" s="489"/>
      <c r="Z251" s="489"/>
    </row>
    <row r="252" spans="1:26" ht="15.75" customHeight="1">
      <c r="A252" s="489"/>
      <c r="B252" s="489"/>
      <c r="C252" s="489"/>
      <c r="D252" s="489"/>
      <c r="E252" s="489"/>
      <c r="F252" s="489"/>
      <c r="G252" s="489"/>
      <c r="H252" s="489"/>
      <c r="I252" s="489"/>
      <c r="J252" s="489"/>
      <c r="K252" s="489"/>
      <c r="L252" s="489"/>
      <c r="M252" s="489"/>
      <c r="N252" s="489"/>
      <c r="O252" s="489"/>
      <c r="P252" s="489"/>
      <c r="Q252" s="489"/>
      <c r="R252" s="489"/>
      <c r="S252" s="489"/>
      <c r="T252" s="489"/>
      <c r="U252" s="489"/>
      <c r="V252" s="489"/>
      <c r="W252" s="489"/>
      <c r="X252" s="489"/>
      <c r="Y252" s="489"/>
      <c r="Z252" s="489"/>
    </row>
    <row r="253" spans="1:26" ht="15.75" customHeight="1">
      <c r="A253" s="489"/>
      <c r="B253" s="489"/>
      <c r="C253" s="489"/>
      <c r="D253" s="489"/>
      <c r="E253" s="489"/>
      <c r="F253" s="489"/>
      <c r="G253" s="489"/>
      <c r="H253" s="489"/>
      <c r="I253" s="489"/>
      <c r="J253" s="489"/>
      <c r="K253" s="489"/>
      <c r="L253" s="489"/>
      <c r="M253" s="489"/>
      <c r="N253" s="489"/>
      <c r="O253" s="489"/>
      <c r="P253" s="489"/>
      <c r="Q253" s="489"/>
      <c r="R253" s="489"/>
      <c r="S253" s="489"/>
      <c r="T253" s="489"/>
      <c r="U253" s="489"/>
      <c r="V253" s="489"/>
      <c r="W253" s="489"/>
      <c r="X253" s="489"/>
      <c r="Y253" s="489"/>
      <c r="Z253" s="489"/>
    </row>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
    <mergeCell ref="A26:E26"/>
  </mergeCells>
  <hyperlinks>
    <hyperlink ref="N2" r:id="rId1"/>
    <hyperlink ref="N3" r:id="rId2"/>
    <hyperlink ref="N7" r:id="rId3"/>
    <hyperlink ref="N10" r:id="rId4"/>
    <hyperlink ref="N11" r:id="rId5"/>
    <hyperlink ref="N12" r:id="rId6"/>
    <hyperlink ref="N13" r:id="rId7" display="https://www.vsetkopreskolu.sk/objednavka/_x000a_"/>
    <hyperlink ref="N15" r:id="rId8"/>
    <hyperlink ref="N16" r:id="rId9"/>
    <hyperlink ref="N17" r:id="rId10"/>
    <hyperlink ref="N14" r:id="rId11" display="='Investícia 1 - Detaily'!$A$53"/>
    <hyperlink ref="N5" r:id="rId12" display="='Investícia 1 - Detaily'!$A$3"/>
    <hyperlink ref="N6" r:id="rId13" display="='Investícia 1 - Detaily'!$A$21"/>
    <hyperlink ref="N4" r:id="rId14" display="='Investícia 1 - Detaily'!$A$34"/>
  </hyperlinks>
  <pageMargins left="0.25" right="0.25" top="0.75" bottom="0.75" header="0" footer="0"/>
  <pageSetup paperSize="8" scale="49" orientation="landscape" r:id="rId15"/>
  <legacyDrawing r:id="rId16"/>
  <tableParts count="2">
    <tablePart r:id="rId17"/>
    <tablePart r:id="rId18"/>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Q65"/>
  <sheetViews>
    <sheetView showGridLines="0" topLeftCell="A4" workbookViewId="0">
      <selection activeCell="B14" sqref="B14"/>
    </sheetView>
  </sheetViews>
  <sheetFormatPr defaultColWidth="9.140625" defaultRowHeight="12.75"/>
  <cols>
    <col min="1" max="1" width="28.85546875" style="535" customWidth="1"/>
    <col min="2" max="2" width="42.5703125" style="535" customWidth="1"/>
    <col min="3" max="3" width="23" style="535" customWidth="1"/>
    <col min="4" max="4" width="14.5703125" style="535" customWidth="1"/>
    <col min="5" max="5" width="13.42578125" style="535" customWidth="1"/>
    <col min="6" max="6" width="16.85546875" style="535" customWidth="1"/>
    <col min="7" max="7" width="10.85546875" style="535" customWidth="1"/>
    <col min="8" max="8" width="38.85546875" style="535" customWidth="1"/>
    <col min="9" max="16384" width="9.140625" style="535"/>
  </cols>
  <sheetData>
    <row r="1" spans="1:7" s="551" customFormat="1" ht="28.5" customHeight="1">
      <c r="A1" s="690" t="s">
        <v>1179</v>
      </c>
      <c r="B1" s="690"/>
      <c r="C1" s="690"/>
    </row>
    <row r="2" spans="1:7" s="551" customFormat="1" ht="15" customHeight="1"/>
    <row r="3" spans="1:7" ht="14.25">
      <c r="A3" s="693" t="s">
        <v>1176</v>
      </c>
      <c r="B3" s="693"/>
      <c r="C3" s="534"/>
      <c r="D3" s="534"/>
      <c r="E3" s="534"/>
      <c r="F3" s="534"/>
      <c r="G3" s="534"/>
    </row>
    <row r="4" spans="1:7" s="544" customFormat="1">
      <c r="A4" s="543" t="s">
        <v>1042</v>
      </c>
      <c r="B4" s="543" t="s">
        <v>1043</v>
      </c>
      <c r="C4" s="543" t="s">
        <v>1044</v>
      </c>
      <c r="D4" s="543" t="s">
        <v>1045</v>
      </c>
      <c r="E4" s="543" t="s">
        <v>823</v>
      </c>
      <c r="F4" s="543" t="s">
        <v>1022</v>
      </c>
    </row>
    <row r="5" spans="1:7">
      <c r="A5" s="534" t="s">
        <v>1046</v>
      </c>
      <c r="B5" s="534"/>
      <c r="C5" s="578">
        <v>490</v>
      </c>
      <c r="D5" s="534">
        <v>1</v>
      </c>
      <c r="E5" s="540">
        <f>C5*D5</f>
        <v>490</v>
      </c>
      <c r="F5" s="534"/>
    </row>
    <row r="6" spans="1:7">
      <c r="A6" s="534" t="s">
        <v>1047</v>
      </c>
      <c r="B6" s="534" t="s">
        <v>1048</v>
      </c>
      <c r="C6" s="578">
        <v>319</v>
      </c>
      <c r="D6" s="534">
        <v>1</v>
      </c>
      <c r="E6" s="540">
        <f>C6*D6</f>
        <v>319</v>
      </c>
      <c r="F6" s="531" t="s">
        <v>1049</v>
      </c>
    </row>
    <row r="7" spans="1:7">
      <c r="A7" s="534" t="s">
        <v>1050</v>
      </c>
      <c r="B7" s="534" t="s">
        <v>1051</v>
      </c>
      <c r="C7" s="578">
        <v>499</v>
      </c>
      <c r="D7" s="534">
        <v>1</v>
      </c>
      <c r="E7" s="540">
        <f t="shared" ref="E7:E12" si="0">C7*D7</f>
        <v>499</v>
      </c>
      <c r="F7" s="531" t="s">
        <v>1052</v>
      </c>
    </row>
    <row r="8" spans="1:7">
      <c r="A8" s="534" t="s">
        <v>1053</v>
      </c>
      <c r="B8" s="534" t="s">
        <v>1054</v>
      </c>
      <c r="C8" s="578">
        <v>929</v>
      </c>
      <c r="D8" s="534">
        <v>6</v>
      </c>
      <c r="E8" s="540">
        <f t="shared" si="0"/>
        <v>5574</v>
      </c>
      <c r="F8" s="531" t="s">
        <v>1055</v>
      </c>
    </row>
    <row r="9" spans="1:7">
      <c r="A9" s="534" t="s">
        <v>1056</v>
      </c>
      <c r="B9" s="534" t="s">
        <v>1057</v>
      </c>
      <c r="C9" s="578">
        <v>358</v>
      </c>
      <c r="D9" s="534">
        <v>25</v>
      </c>
      <c r="E9" s="540">
        <f t="shared" si="0"/>
        <v>8950</v>
      </c>
      <c r="F9" s="537" t="s">
        <v>1058</v>
      </c>
    </row>
    <row r="10" spans="1:7">
      <c r="A10" s="534" t="s">
        <v>1059</v>
      </c>
      <c r="B10" s="534" t="s">
        <v>1060</v>
      </c>
      <c r="C10" s="578">
        <v>320</v>
      </c>
      <c r="D10" s="534">
        <v>45</v>
      </c>
      <c r="E10" s="540">
        <f t="shared" si="0"/>
        <v>14400</v>
      </c>
      <c r="F10" s="534" t="s">
        <v>1061</v>
      </c>
    </row>
    <row r="11" spans="1:7">
      <c r="A11" s="534" t="s">
        <v>1062</v>
      </c>
      <c r="B11" s="534" t="s">
        <v>1063</v>
      </c>
      <c r="C11" s="578">
        <v>210</v>
      </c>
      <c r="D11" s="534">
        <v>25</v>
      </c>
      <c r="E11" s="540">
        <f t="shared" si="0"/>
        <v>5250</v>
      </c>
      <c r="F11" s="534" t="s">
        <v>1061</v>
      </c>
    </row>
    <row r="12" spans="1:7">
      <c r="A12" s="534" t="s">
        <v>1064</v>
      </c>
      <c r="B12" s="534" t="s">
        <v>1065</v>
      </c>
      <c r="C12" s="578">
        <v>500</v>
      </c>
      <c r="D12" s="534">
        <v>2</v>
      </c>
      <c r="E12" s="540">
        <f t="shared" si="0"/>
        <v>1000</v>
      </c>
      <c r="F12" s="534"/>
    </row>
    <row r="13" spans="1:7">
      <c r="A13" s="534"/>
      <c r="B13" s="534"/>
      <c r="C13" s="538" t="s">
        <v>823</v>
      </c>
      <c r="D13" s="538"/>
      <c r="E13" s="579">
        <f>SUM(E5:E12)</f>
        <v>36482</v>
      </c>
      <c r="F13" s="534"/>
    </row>
    <row r="14" spans="1:7">
      <c r="A14" s="534" t="s">
        <v>1066</v>
      </c>
      <c r="B14" s="534" t="s">
        <v>1067</v>
      </c>
      <c r="C14" s="534"/>
      <c r="D14" s="547" t="s">
        <v>1069</v>
      </c>
      <c r="E14" s="547">
        <v>45</v>
      </c>
      <c r="F14" s="534"/>
      <c r="G14" s="534"/>
    </row>
    <row r="15" spans="1:7">
      <c r="A15" s="534"/>
      <c r="B15" s="534" t="s">
        <v>1068</v>
      </c>
      <c r="C15" s="534"/>
      <c r="D15" s="547" t="s">
        <v>1071</v>
      </c>
      <c r="E15" s="548">
        <f>E13/E14</f>
        <v>810.71111111111111</v>
      </c>
      <c r="G15" s="534"/>
    </row>
    <row r="16" spans="1:7">
      <c r="A16" s="534"/>
      <c r="B16" s="534" t="s">
        <v>1070</v>
      </c>
      <c r="C16" s="534"/>
      <c r="D16" s="534"/>
      <c r="G16" s="534"/>
    </row>
    <row r="17" spans="1:17">
      <c r="A17" s="534"/>
      <c r="B17" s="534" t="s">
        <v>1072</v>
      </c>
      <c r="C17" s="534"/>
      <c r="D17" s="534"/>
      <c r="E17" s="534"/>
      <c r="F17" s="534"/>
      <c r="G17" s="534"/>
    </row>
    <row r="18" spans="1:17">
      <c r="A18" s="534"/>
      <c r="B18" s="688" t="s">
        <v>1073</v>
      </c>
      <c r="C18" s="688"/>
      <c r="D18" s="534"/>
      <c r="E18" s="534"/>
      <c r="F18" s="534"/>
      <c r="G18" s="534"/>
    </row>
    <row r="19" spans="1:17" ht="30" customHeight="1">
      <c r="A19" s="585"/>
      <c r="B19" s="689" t="s">
        <v>1074</v>
      </c>
      <c r="C19" s="689"/>
      <c r="D19" s="585"/>
      <c r="E19" s="585"/>
      <c r="F19" s="585"/>
    </row>
    <row r="21" spans="1:17" ht="14.25">
      <c r="A21" s="692" t="s">
        <v>1075</v>
      </c>
      <c r="B21" s="692"/>
    </row>
    <row r="22" spans="1:17" s="544" customFormat="1">
      <c r="A22" s="543" t="s">
        <v>1042</v>
      </c>
      <c r="B22" s="543" t="s">
        <v>1043</v>
      </c>
      <c r="C22" s="543" t="s">
        <v>1044</v>
      </c>
      <c r="D22" s="543" t="s">
        <v>1045</v>
      </c>
      <c r="E22" s="543" t="s">
        <v>823</v>
      </c>
      <c r="F22" s="543"/>
    </row>
    <row r="23" spans="1:17">
      <c r="A23" s="534" t="s">
        <v>1046</v>
      </c>
      <c r="B23" s="534"/>
      <c r="C23" s="578">
        <v>390</v>
      </c>
      <c r="D23" s="534">
        <v>1</v>
      </c>
      <c r="E23" s="536">
        <f>C23*D23</f>
        <v>390</v>
      </c>
      <c r="F23" s="534"/>
    </row>
    <row r="24" spans="1:17">
      <c r="A24" s="534" t="s">
        <v>1076</v>
      </c>
      <c r="B24" s="534" t="s">
        <v>1077</v>
      </c>
      <c r="C24" s="578">
        <v>6.48</v>
      </c>
      <c r="D24" s="534">
        <f>E29*2</f>
        <v>90</v>
      </c>
      <c r="E24" s="536">
        <f>C24*D24</f>
        <v>583.20000000000005</v>
      </c>
      <c r="F24" s="534"/>
    </row>
    <row r="25" spans="1:17">
      <c r="A25" s="534" t="s">
        <v>1078</v>
      </c>
      <c r="B25" s="534" t="s">
        <v>1079</v>
      </c>
      <c r="C25" s="578">
        <f>0.94*90</f>
        <v>84.6</v>
      </c>
      <c r="D25" s="534">
        <v>45</v>
      </c>
      <c r="E25" s="536">
        <f>C25*D25</f>
        <v>3806.9999999999995</v>
      </c>
      <c r="F25" s="534"/>
    </row>
    <row r="26" spans="1:17">
      <c r="A26" s="534" t="s">
        <v>1080</v>
      </c>
      <c r="B26" s="534"/>
      <c r="C26" s="578">
        <v>14900</v>
      </c>
      <c r="D26" s="534">
        <v>1</v>
      </c>
      <c r="E26" s="536">
        <f>C26*D26</f>
        <v>14900</v>
      </c>
      <c r="F26" s="534"/>
    </row>
    <row r="27" spans="1:17">
      <c r="A27" s="534" t="s">
        <v>1081</v>
      </c>
      <c r="B27" s="534"/>
      <c r="C27" s="578">
        <v>1590</v>
      </c>
      <c r="D27" s="534">
        <v>2</v>
      </c>
      <c r="E27" s="536">
        <f t="shared" ref="E27" si="1">C27*D27</f>
        <v>3180</v>
      </c>
      <c r="F27" s="534"/>
    </row>
    <row r="28" spans="1:17">
      <c r="A28" s="534"/>
      <c r="B28" s="534"/>
      <c r="C28" s="538" t="s">
        <v>823</v>
      </c>
      <c r="D28" s="538"/>
      <c r="E28" s="539">
        <f>SUM(E23:E27)</f>
        <v>22860.2</v>
      </c>
      <c r="F28" s="534"/>
    </row>
    <row r="29" spans="1:17">
      <c r="A29" s="575"/>
      <c r="B29" s="575"/>
      <c r="C29" s="576"/>
      <c r="D29" s="575" t="s">
        <v>1069</v>
      </c>
      <c r="E29" s="577">
        <v>45</v>
      </c>
      <c r="F29" s="534"/>
      <c r="G29" s="534"/>
    </row>
    <row r="30" spans="1:17">
      <c r="A30" s="581"/>
      <c r="B30" s="582"/>
      <c r="C30" s="583"/>
      <c r="D30" s="582" t="s">
        <v>1071</v>
      </c>
      <c r="E30" s="584">
        <f>E28/E29</f>
        <v>508.00444444444446</v>
      </c>
      <c r="G30" s="534"/>
    </row>
    <row r="31" spans="1:17">
      <c r="B31" s="534"/>
      <c r="C31" s="534"/>
      <c r="D31" s="534"/>
      <c r="G31" s="534"/>
    </row>
    <row r="32" spans="1:17" ht="12.75" customHeight="1">
      <c r="A32" s="580" t="s">
        <v>1173</v>
      </c>
      <c r="B32" s="546"/>
      <c r="C32" s="546"/>
      <c r="D32" s="559"/>
      <c r="E32" s="559"/>
      <c r="F32" s="559"/>
      <c r="G32" s="559"/>
      <c r="H32" s="559"/>
      <c r="I32" s="545"/>
      <c r="J32" s="545"/>
      <c r="K32" s="545"/>
      <c r="L32" s="545"/>
      <c r="M32" s="545"/>
      <c r="N32" s="545"/>
      <c r="O32" s="545"/>
      <c r="P32" s="545"/>
      <c r="Q32" s="545"/>
    </row>
    <row r="33" spans="1:17" ht="25.5">
      <c r="A33" s="560" t="s">
        <v>1172</v>
      </c>
      <c r="B33" s="560" t="s">
        <v>1171</v>
      </c>
      <c r="C33" s="561" t="s">
        <v>1115</v>
      </c>
      <c r="D33" s="561" t="s">
        <v>1170</v>
      </c>
      <c r="E33" s="561" t="s">
        <v>1169</v>
      </c>
      <c r="F33" s="560" t="s">
        <v>1168</v>
      </c>
      <c r="G33" s="560" t="s">
        <v>1167</v>
      </c>
      <c r="H33" s="561" t="s">
        <v>1166</v>
      </c>
      <c r="I33" s="545"/>
      <c r="J33" s="545"/>
      <c r="K33" s="545"/>
      <c r="L33" s="545"/>
      <c r="M33" s="545"/>
      <c r="N33" s="545"/>
      <c r="O33" s="545"/>
      <c r="P33" s="545"/>
      <c r="Q33" s="545"/>
    </row>
    <row r="34" spans="1:17" ht="25.5">
      <c r="A34" s="541" t="s">
        <v>1165</v>
      </c>
      <c r="B34" s="541" t="s">
        <v>1164</v>
      </c>
      <c r="C34" s="541" t="s">
        <v>1125</v>
      </c>
      <c r="D34" s="541" t="s">
        <v>1104</v>
      </c>
      <c r="E34" s="542" t="s">
        <v>1163</v>
      </c>
      <c r="F34" s="562" t="s">
        <v>1141</v>
      </c>
      <c r="G34" s="563">
        <v>3700</v>
      </c>
      <c r="H34" s="542" t="s">
        <v>1162</v>
      </c>
      <c r="I34" s="545"/>
      <c r="J34" s="545"/>
      <c r="K34" s="545"/>
      <c r="L34" s="545"/>
      <c r="M34" s="545"/>
      <c r="N34" s="545"/>
      <c r="O34" s="545"/>
      <c r="P34" s="545"/>
      <c r="Q34" s="545"/>
    </row>
    <row r="35" spans="1:17" ht="25.5">
      <c r="A35" s="541" t="s">
        <v>1161</v>
      </c>
      <c r="B35" s="541" t="s">
        <v>1155</v>
      </c>
      <c r="C35" s="541" t="s">
        <v>1093</v>
      </c>
      <c r="D35" s="541" t="s">
        <v>1104</v>
      </c>
      <c r="E35" s="542" t="s">
        <v>1154</v>
      </c>
      <c r="F35" s="562" t="s">
        <v>1141</v>
      </c>
      <c r="G35" s="563">
        <v>1590</v>
      </c>
      <c r="H35" s="542" t="s">
        <v>1160</v>
      </c>
      <c r="I35" s="545"/>
      <c r="J35" s="545"/>
      <c r="K35" s="545"/>
      <c r="L35" s="545"/>
      <c r="M35" s="545"/>
      <c r="N35" s="545"/>
      <c r="O35" s="545"/>
      <c r="P35" s="545"/>
      <c r="Q35" s="545"/>
    </row>
    <row r="36" spans="1:17" ht="25.5">
      <c r="A36" s="541" t="s">
        <v>1159</v>
      </c>
      <c r="B36" s="541" t="s">
        <v>1158</v>
      </c>
      <c r="C36" s="541" t="s">
        <v>1125</v>
      </c>
      <c r="D36" s="541" t="s">
        <v>1104</v>
      </c>
      <c r="E36" s="542" t="s">
        <v>1157</v>
      </c>
      <c r="F36" s="562" t="s">
        <v>1141</v>
      </c>
      <c r="G36" s="563">
        <v>100</v>
      </c>
      <c r="H36" s="542" t="s">
        <v>1119</v>
      </c>
      <c r="I36" s="545"/>
      <c r="J36" s="545"/>
      <c r="K36" s="545"/>
      <c r="L36" s="545"/>
      <c r="M36" s="545"/>
      <c r="N36" s="545"/>
      <c r="O36" s="545"/>
      <c r="P36" s="545"/>
      <c r="Q36" s="545"/>
    </row>
    <row r="37" spans="1:17" ht="25.5">
      <c r="A37" s="541" t="s">
        <v>1156</v>
      </c>
      <c r="B37" s="541" t="s">
        <v>1155</v>
      </c>
      <c r="C37" s="541" t="s">
        <v>1093</v>
      </c>
      <c r="D37" s="541" t="s">
        <v>1104</v>
      </c>
      <c r="E37" s="542" t="s">
        <v>1154</v>
      </c>
      <c r="F37" s="562" t="s">
        <v>1153</v>
      </c>
      <c r="G37" s="563">
        <v>0</v>
      </c>
      <c r="H37" s="542" t="s">
        <v>1152</v>
      </c>
      <c r="I37" s="545"/>
      <c r="J37" s="545"/>
      <c r="K37" s="545"/>
      <c r="L37" s="545"/>
      <c r="M37" s="545"/>
      <c r="N37" s="545"/>
      <c r="O37" s="545"/>
      <c r="P37" s="545"/>
      <c r="Q37" s="545"/>
    </row>
    <row r="38" spans="1:17">
      <c r="A38" s="541" t="s">
        <v>1151</v>
      </c>
      <c r="B38" s="541" t="s">
        <v>1150</v>
      </c>
      <c r="C38" s="541" t="s">
        <v>1093</v>
      </c>
      <c r="D38" s="541" t="s">
        <v>1119</v>
      </c>
      <c r="E38" s="542" t="s">
        <v>1149</v>
      </c>
      <c r="F38" s="564" t="s">
        <v>1113</v>
      </c>
      <c r="G38" s="563">
        <v>120</v>
      </c>
      <c r="H38" s="542" t="s">
        <v>1148</v>
      </c>
      <c r="I38" s="545"/>
      <c r="J38" s="545"/>
      <c r="K38" s="545"/>
      <c r="L38" s="545"/>
      <c r="M38" s="545"/>
      <c r="N38" s="545"/>
      <c r="O38" s="545"/>
      <c r="P38" s="545"/>
      <c r="Q38" s="545"/>
    </row>
    <row r="39" spans="1:17" ht="25.5">
      <c r="A39" s="541" t="s">
        <v>1147</v>
      </c>
      <c r="B39" s="541" t="s">
        <v>1146</v>
      </c>
      <c r="C39" s="541" t="s">
        <v>1093</v>
      </c>
      <c r="D39" s="541" t="s">
        <v>1131</v>
      </c>
      <c r="E39" s="542" t="s">
        <v>1145</v>
      </c>
      <c r="F39" s="562" t="s">
        <v>1141</v>
      </c>
      <c r="G39" s="563">
        <v>780</v>
      </c>
      <c r="H39" s="542" t="s">
        <v>1140</v>
      </c>
      <c r="I39" s="545"/>
      <c r="J39" s="545"/>
      <c r="K39" s="545"/>
      <c r="L39" s="545"/>
      <c r="M39" s="545"/>
      <c r="N39" s="545"/>
      <c r="O39" s="545"/>
      <c r="P39" s="545"/>
      <c r="Q39" s="545"/>
    </row>
    <row r="40" spans="1:17" ht="25.5">
      <c r="A40" s="541" t="s">
        <v>1144</v>
      </c>
      <c r="B40" s="541" t="s">
        <v>1143</v>
      </c>
      <c r="C40" s="541" t="s">
        <v>1093</v>
      </c>
      <c r="D40" s="541" t="s">
        <v>1131</v>
      </c>
      <c r="E40" s="542" t="s">
        <v>1142</v>
      </c>
      <c r="F40" s="562" t="s">
        <v>1141</v>
      </c>
      <c r="G40" s="563">
        <v>1170</v>
      </c>
      <c r="H40" s="542" t="s">
        <v>1140</v>
      </c>
      <c r="I40" s="545"/>
      <c r="J40" s="545"/>
      <c r="K40" s="545"/>
      <c r="L40" s="545"/>
      <c r="M40" s="545"/>
      <c r="N40" s="545"/>
      <c r="O40" s="545"/>
      <c r="P40" s="545"/>
      <c r="Q40" s="545"/>
    </row>
    <row r="41" spans="1:17">
      <c r="A41" s="542"/>
      <c r="B41" s="542" t="s">
        <v>1139</v>
      </c>
      <c r="C41" s="541" t="s">
        <v>1125</v>
      </c>
      <c r="D41" s="541" t="s">
        <v>1131</v>
      </c>
      <c r="E41" s="542" t="s">
        <v>1138</v>
      </c>
      <c r="F41" s="564" t="s">
        <v>1107</v>
      </c>
      <c r="G41" s="563">
        <v>0</v>
      </c>
      <c r="H41" s="542" t="s">
        <v>1137</v>
      </c>
      <c r="I41" s="545"/>
      <c r="J41" s="545"/>
      <c r="K41" s="545"/>
      <c r="L41" s="545"/>
      <c r="M41" s="545"/>
      <c r="N41" s="545"/>
      <c r="O41" s="545"/>
      <c r="P41" s="545"/>
      <c r="Q41" s="545"/>
    </row>
    <row r="42" spans="1:17">
      <c r="A42" s="542"/>
      <c r="B42" s="542" t="s">
        <v>1136</v>
      </c>
      <c r="C42" s="541" t="s">
        <v>1125</v>
      </c>
      <c r="D42" s="541" t="s">
        <v>1131</v>
      </c>
      <c r="E42" s="542" t="s">
        <v>1135</v>
      </c>
      <c r="F42" s="564" t="s">
        <v>1107</v>
      </c>
      <c r="G42" s="563">
        <v>0</v>
      </c>
      <c r="H42" s="542" t="s">
        <v>1134</v>
      </c>
      <c r="I42" s="545"/>
      <c r="J42" s="545"/>
      <c r="K42" s="545"/>
      <c r="L42" s="545"/>
      <c r="M42" s="545"/>
      <c r="N42" s="545"/>
      <c r="O42" s="545"/>
      <c r="P42" s="545"/>
      <c r="Q42" s="545"/>
    </row>
    <row r="43" spans="1:17" ht="25.5">
      <c r="A43" s="542" t="s">
        <v>1133</v>
      </c>
      <c r="B43" s="541" t="s">
        <v>1132</v>
      </c>
      <c r="C43" s="541" t="s">
        <v>1115</v>
      </c>
      <c r="D43" s="541" t="s">
        <v>1131</v>
      </c>
      <c r="E43" s="542" t="s">
        <v>1130</v>
      </c>
      <c r="F43" s="564" t="s">
        <v>1129</v>
      </c>
      <c r="G43" s="563">
        <v>2700</v>
      </c>
      <c r="H43" s="542" t="s">
        <v>1128</v>
      </c>
      <c r="I43" s="545"/>
      <c r="J43" s="545"/>
      <c r="K43" s="545"/>
      <c r="L43" s="545"/>
      <c r="M43" s="545"/>
      <c r="N43" s="545"/>
      <c r="O43" s="545"/>
      <c r="P43" s="545"/>
      <c r="Q43" s="545"/>
    </row>
    <row r="44" spans="1:17" ht="63.75">
      <c r="A44" s="542" t="s">
        <v>1127</v>
      </c>
      <c r="B44" s="542" t="s">
        <v>1126</v>
      </c>
      <c r="C44" s="541" t="s">
        <v>1125</v>
      </c>
      <c r="D44" s="541" t="s">
        <v>1124</v>
      </c>
      <c r="E44" s="542" t="s">
        <v>1123</v>
      </c>
      <c r="F44" s="564" t="s">
        <v>1107</v>
      </c>
      <c r="G44" s="563">
        <v>2820</v>
      </c>
      <c r="H44" s="542" t="s">
        <v>1119</v>
      </c>
      <c r="I44" s="545"/>
      <c r="J44" s="545"/>
      <c r="K44" s="545"/>
      <c r="L44" s="545"/>
      <c r="M44" s="545"/>
      <c r="N44" s="545"/>
      <c r="O44" s="545"/>
      <c r="P44" s="545"/>
      <c r="Q44" s="545"/>
    </row>
    <row r="45" spans="1:17" ht="89.25">
      <c r="A45" s="542"/>
      <c r="B45" s="542" t="s">
        <v>1122</v>
      </c>
      <c r="C45" s="541" t="s">
        <v>1115</v>
      </c>
      <c r="D45" s="541" t="s">
        <v>1121</v>
      </c>
      <c r="E45" s="542" t="s">
        <v>1120</v>
      </c>
      <c r="F45" s="542" t="s">
        <v>1119</v>
      </c>
      <c r="G45" s="563">
        <v>100</v>
      </c>
      <c r="H45" s="542" t="s">
        <v>1118</v>
      </c>
      <c r="I45" s="545"/>
      <c r="J45" s="545"/>
      <c r="K45" s="545"/>
      <c r="L45" s="545"/>
      <c r="M45" s="545"/>
      <c r="N45" s="545"/>
      <c r="O45" s="545"/>
      <c r="P45" s="545"/>
      <c r="Q45" s="545"/>
    </row>
    <row r="46" spans="1:17" ht="25.5">
      <c r="A46" s="542" t="s">
        <v>1117</v>
      </c>
      <c r="B46" s="542" t="s">
        <v>1116</v>
      </c>
      <c r="C46" s="541" t="s">
        <v>1115</v>
      </c>
      <c r="D46" s="541" t="s">
        <v>1099</v>
      </c>
      <c r="E46" s="542" t="s">
        <v>1114</v>
      </c>
      <c r="F46" s="564" t="s">
        <v>1113</v>
      </c>
      <c r="G46" s="563">
        <v>237</v>
      </c>
      <c r="H46" s="542" t="s">
        <v>1112</v>
      </c>
      <c r="I46" s="545"/>
      <c r="J46" s="545"/>
      <c r="K46" s="545"/>
      <c r="L46" s="545"/>
      <c r="M46" s="545"/>
      <c r="N46" s="545"/>
      <c r="O46" s="545"/>
      <c r="P46" s="545"/>
      <c r="Q46" s="545"/>
    </row>
    <row r="47" spans="1:17" ht="38.25">
      <c r="A47" s="542" t="s">
        <v>1111</v>
      </c>
      <c r="B47" s="542" t="s">
        <v>1110</v>
      </c>
      <c r="C47" s="541" t="s">
        <v>1093</v>
      </c>
      <c r="D47" s="541" t="s">
        <v>1109</v>
      </c>
      <c r="E47" s="542" t="s">
        <v>1108</v>
      </c>
      <c r="F47" s="564" t="s">
        <v>1107</v>
      </c>
      <c r="G47" s="563">
        <v>220</v>
      </c>
      <c r="H47" s="542" t="s">
        <v>1106</v>
      </c>
      <c r="I47" s="545"/>
      <c r="J47" s="545"/>
      <c r="K47" s="545"/>
      <c r="L47" s="545"/>
      <c r="M47" s="545"/>
      <c r="N47" s="545"/>
      <c r="O47" s="545"/>
      <c r="P47" s="545"/>
      <c r="Q47" s="545"/>
    </row>
    <row r="48" spans="1:17">
      <c r="A48" s="542" t="s">
        <v>1105</v>
      </c>
      <c r="B48" s="542" t="s">
        <v>1094</v>
      </c>
      <c r="C48" s="541" t="s">
        <v>1093</v>
      </c>
      <c r="D48" s="541" t="s">
        <v>1104</v>
      </c>
      <c r="E48" s="542" t="s">
        <v>1103</v>
      </c>
      <c r="F48" s="542" t="s">
        <v>1102</v>
      </c>
      <c r="G48" s="563">
        <v>340</v>
      </c>
      <c r="H48" s="542" t="s">
        <v>1101</v>
      </c>
      <c r="I48" s="545"/>
      <c r="J48" s="545"/>
      <c r="K48" s="545"/>
      <c r="L48" s="545"/>
      <c r="M48" s="545"/>
      <c r="N48" s="545"/>
      <c r="O48" s="545"/>
      <c r="P48" s="545"/>
      <c r="Q48" s="545"/>
    </row>
    <row r="49" spans="1:17" ht="25.5">
      <c r="A49" s="542" t="s">
        <v>1100</v>
      </c>
      <c r="B49" s="542" t="s">
        <v>1094</v>
      </c>
      <c r="C49" s="541" t="s">
        <v>1093</v>
      </c>
      <c r="D49" s="541" t="s">
        <v>1099</v>
      </c>
      <c r="E49" s="542" t="s">
        <v>1098</v>
      </c>
      <c r="F49" s="564" t="s">
        <v>1097</v>
      </c>
      <c r="G49" s="563">
        <v>40</v>
      </c>
      <c r="H49" s="542" t="s">
        <v>1096</v>
      </c>
      <c r="I49" s="545"/>
      <c r="J49" s="545"/>
      <c r="K49" s="545"/>
      <c r="L49" s="545"/>
      <c r="M49" s="545"/>
      <c r="N49" s="545"/>
      <c r="O49" s="545"/>
      <c r="P49" s="545"/>
      <c r="Q49" s="545"/>
    </row>
    <row r="50" spans="1:17" ht="38.25">
      <c r="A50" s="542" t="s">
        <v>1095</v>
      </c>
      <c r="B50" s="542" t="s">
        <v>1094</v>
      </c>
      <c r="C50" s="541" t="s">
        <v>1093</v>
      </c>
      <c r="D50" s="541" t="s">
        <v>1092</v>
      </c>
      <c r="E50" s="542" t="s">
        <v>1091</v>
      </c>
      <c r="F50" s="564" t="s">
        <v>1090</v>
      </c>
      <c r="G50" s="563">
        <v>0</v>
      </c>
      <c r="H50" s="542" t="s">
        <v>1089</v>
      </c>
      <c r="I50" s="545"/>
      <c r="J50" s="545"/>
      <c r="K50" s="545"/>
      <c r="L50" s="545"/>
      <c r="M50" s="545"/>
      <c r="N50" s="545"/>
      <c r="O50" s="545"/>
      <c r="P50" s="545"/>
      <c r="Q50" s="545"/>
    </row>
    <row r="52" spans="1:17" ht="14.25">
      <c r="A52" s="691" t="s">
        <v>1174</v>
      </c>
      <c r="B52" s="691"/>
    </row>
    <row r="53" spans="1:17">
      <c r="A53" s="553" t="s">
        <v>1177</v>
      </c>
      <c r="B53" s="553"/>
    </row>
    <row r="54" spans="1:17">
      <c r="A54" s="553"/>
      <c r="B54" s="553"/>
    </row>
    <row r="55" spans="1:17" ht="25.5">
      <c r="A55" s="565" t="s">
        <v>1082</v>
      </c>
      <c r="B55" s="552">
        <v>400.83</v>
      </c>
    </row>
    <row r="56" spans="1:17" ht="25.5">
      <c r="A56" s="565" t="s">
        <v>1083</v>
      </c>
      <c r="B56" s="552">
        <v>523.76</v>
      </c>
    </row>
    <row r="57" spans="1:17" ht="38.25">
      <c r="A57" s="565" t="s">
        <v>1084</v>
      </c>
      <c r="B57" s="553">
        <v>74.11</v>
      </c>
    </row>
    <row r="58" spans="1:17">
      <c r="A58" s="553"/>
      <c r="B58" s="553"/>
    </row>
    <row r="59" spans="1:17">
      <c r="A59" s="553" t="s">
        <v>1178</v>
      </c>
      <c r="B59" s="553"/>
    </row>
    <row r="60" spans="1:17">
      <c r="A60" s="565" t="s">
        <v>1085</v>
      </c>
      <c r="B60" s="552">
        <v>36.200000000000003</v>
      </c>
    </row>
    <row r="61" spans="1:17">
      <c r="A61" s="565" t="s">
        <v>1086</v>
      </c>
      <c r="B61" s="552">
        <v>85.71</v>
      </c>
    </row>
    <row r="62" spans="1:17">
      <c r="A62" s="553"/>
      <c r="B62" s="553"/>
    </row>
    <row r="63" spans="1:17">
      <c r="A63" s="555" t="s">
        <v>1087</v>
      </c>
      <c r="B63" s="554">
        <f>B55+B57+B60</f>
        <v>511.14</v>
      </c>
    </row>
    <row r="64" spans="1:17">
      <c r="A64" s="556" t="s">
        <v>1088</v>
      </c>
      <c r="B64" s="555">
        <f>-B63*0.2</f>
        <v>-102.22800000000001</v>
      </c>
    </row>
    <row r="65" spans="1:2">
      <c r="A65" s="557"/>
      <c r="B65" s="558">
        <f>B63+B64</f>
        <v>408.91199999999998</v>
      </c>
    </row>
  </sheetData>
  <mergeCells count="6">
    <mergeCell ref="B18:C18"/>
    <mergeCell ref="B19:C19"/>
    <mergeCell ref="A1:C1"/>
    <mergeCell ref="A52:B52"/>
    <mergeCell ref="A21:B21"/>
    <mergeCell ref="A3:B3"/>
  </mergeCells>
  <hyperlinks>
    <hyperlink ref="F9" r:id="rId1"/>
    <hyperlink ref="F34" r:id="rId2"/>
    <hyperlink ref="F35" r:id="rId3"/>
    <hyperlink ref="F36" r:id="rId4"/>
    <hyperlink ref="F37" r:id="rId5"/>
    <hyperlink ref="F38" r:id="rId6"/>
    <hyperlink ref="F39" r:id="rId7"/>
    <hyperlink ref="F40" r:id="rId8"/>
    <hyperlink ref="F41" r:id="rId9"/>
    <hyperlink ref="F42" r:id="rId10"/>
    <hyperlink ref="F43" r:id="rId11"/>
    <hyperlink ref="F44" r:id="rId12"/>
    <hyperlink ref="F46" r:id="rId13"/>
    <hyperlink ref="F47" r:id="rId14"/>
    <hyperlink ref="F49" r:id="rId15"/>
    <hyperlink ref="F50" r:id="rId16"/>
    <hyperlink ref="F6" r:id="rId17"/>
    <hyperlink ref="F7" r:id="rId18"/>
    <hyperlink ref="F8" r:id="rId19"/>
  </hyperlinks>
  <pageMargins left="0.7" right="0.7" top="0.75" bottom="0.75" header="0.3" footer="0.3"/>
  <tableParts count="3">
    <tablePart r:id="rId20"/>
    <tablePart r:id="rId21"/>
    <tablePart r:id="rId2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2:W2192"/>
  <sheetViews>
    <sheetView topLeftCell="A31" zoomScale="90" zoomScaleNormal="90" workbookViewId="0">
      <selection activeCell="G38" sqref="G38"/>
    </sheetView>
  </sheetViews>
  <sheetFormatPr defaultColWidth="10.28515625" defaultRowHeight="15"/>
  <cols>
    <col min="1" max="1" width="6.42578125" style="118" customWidth="1"/>
    <col min="2" max="2" width="45.140625" style="118" customWidth="1"/>
    <col min="3" max="3" width="19.7109375" style="118" customWidth="1"/>
    <col min="4" max="4" width="15.28515625" style="118" customWidth="1"/>
    <col min="5" max="5" width="18.85546875" style="118" bestFit="1" customWidth="1"/>
    <col min="6" max="8" width="10.28515625" style="118"/>
    <col min="9" max="9" width="15.42578125" style="118" customWidth="1"/>
    <col min="10" max="15" width="20.28515625" style="118" customWidth="1"/>
    <col min="16" max="16" width="20.28515625" style="118" hidden="1" customWidth="1"/>
    <col min="17" max="18" width="20.28515625" style="118" customWidth="1"/>
    <col min="19" max="20" width="11.140625" style="118" bestFit="1" customWidth="1"/>
    <col min="21" max="22" width="10.28515625" style="118"/>
    <col min="23" max="23" width="11.140625" style="118" bestFit="1" customWidth="1"/>
    <col min="24" max="24" width="10.28515625" style="118"/>
    <col min="25" max="25" width="21.28515625" style="118" bestFit="1" customWidth="1"/>
    <col min="26" max="26" width="10.28515625" style="118"/>
    <col min="27" max="27" width="17.42578125" style="118" bestFit="1" customWidth="1"/>
    <col min="28" max="28" width="14.5703125" style="118" bestFit="1" customWidth="1"/>
    <col min="29" max="29" width="11.140625" style="118" bestFit="1" customWidth="1"/>
    <col min="30" max="16384" width="10.28515625" style="118"/>
  </cols>
  <sheetData>
    <row r="2" spans="1:19">
      <c r="B2" s="338" t="s">
        <v>958</v>
      </c>
      <c r="C2" s="337"/>
    </row>
    <row r="3" spans="1:19">
      <c r="B3" s="339" t="s">
        <v>959</v>
      </c>
      <c r="C3" s="340">
        <f>E10</f>
        <v>106790649.44770181</v>
      </c>
    </row>
    <row r="4" spans="1:19">
      <c r="B4" s="339" t="s">
        <v>960</v>
      </c>
      <c r="C4" s="347">
        <f>D46</f>
        <v>18891600.000000004</v>
      </c>
    </row>
    <row r="5" spans="1:19">
      <c r="B5" s="339"/>
      <c r="C5" s="355">
        <f>SUM(C3:C4)</f>
        <v>125682249.44770181</v>
      </c>
    </row>
    <row r="6" spans="1:19" ht="15.75" thickBot="1"/>
    <row r="7" spans="1:19">
      <c r="B7" s="157" t="s">
        <v>959</v>
      </c>
      <c r="C7" s="420" t="s">
        <v>632</v>
      </c>
      <c r="D7" s="420" t="s">
        <v>633</v>
      </c>
      <c r="E7" s="421"/>
    </row>
    <row r="8" spans="1:19">
      <c r="A8" s="118">
        <v>1</v>
      </c>
      <c r="B8" s="422" t="s">
        <v>634</v>
      </c>
      <c r="C8" s="119">
        <v>220</v>
      </c>
      <c r="D8" s="120">
        <f>C13/C8</f>
        <v>17.245454545454546</v>
      </c>
      <c r="E8" s="423">
        <f>C8*G37*(1-C14)*D8/D9</f>
        <v>29921255.742159419</v>
      </c>
    </row>
    <row r="9" spans="1:19">
      <c r="A9" s="118">
        <v>2</v>
      </c>
      <c r="B9" s="422" t="s">
        <v>635</v>
      </c>
      <c r="C9" s="121">
        <f>SUM(Q15:Q99)</f>
        <v>361</v>
      </c>
      <c r="D9" s="120">
        <v>27</v>
      </c>
      <c r="E9" s="423">
        <f>R100*(1-C14)</f>
        <v>76869393.7055424</v>
      </c>
    </row>
    <row r="10" spans="1:19" ht="15.75" thickBot="1">
      <c r="B10" s="424" t="s">
        <v>636</v>
      </c>
      <c r="C10" s="425"/>
      <c r="D10" s="425"/>
      <c r="E10" s="426">
        <f>(E9+E8)</f>
        <v>106790649.44770181</v>
      </c>
    </row>
    <row r="11" spans="1:19">
      <c r="B11" s="119"/>
      <c r="C11" s="119"/>
      <c r="D11" s="119"/>
      <c r="E11" s="427"/>
    </row>
    <row r="12" spans="1:19">
      <c r="A12" s="382" t="s">
        <v>923</v>
      </c>
      <c r="E12" s="122"/>
    </row>
    <row r="13" spans="1:19">
      <c r="A13" s="428">
        <v>1</v>
      </c>
      <c r="B13" s="118" t="s">
        <v>637</v>
      </c>
      <c r="C13" s="123">
        <v>3794</v>
      </c>
      <c r="D13" s="124" t="s">
        <v>638</v>
      </c>
      <c r="E13" s="122"/>
      <c r="H13" s="118">
        <v>2</v>
      </c>
      <c r="I13" s="118" t="s">
        <v>961</v>
      </c>
    </row>
    <row r="14" spans="1:19" ht="45">
      <c r="A14" s="428" t="s">
        <v>862</v>
      </c>
      <c r="B14" s="118" t="s">
        <v>639</v>
      </c>
      <c r="C14" s="137">
        <v>0.25</v>
      </c>
      <c r="I14" s="125" t="s">
        <v>642</v>
      </c>
      <c r="J14" s="126" t="s">
        <v>643</v>
      </c>
      <c r="K14" s="126" t="s">
        <v>644</v>
      </c>
      <c r="L14" s="126" t="s">
        <v>645</v>
      </c>
      <c r="M14" s="126" t="s">
        <v>646</v>
      </c>
      <c r="N14" s="126" t="s">
        <v>647</v>
      </c>
      <c r="O14" s="126" t="s">
        <v>648</v>
      </c>
      <c r="P14" s="126" t="s">
        <v>645</v>
      </c>
      <c r="Q14" s="126" t="s">
        <v>646</v>
      </c>
      <c r="R14" s="127" t="s">
        <v>649</v>
      </c>
      <c r="S14" s="128" t="s">
        <v>650</v>
      </c>
    </row>
    <row r="15" spans="1:19">
      <c r="I15" s="129">
        <v>101</v>
      </c>
      <c r="J15" s="130">
        <v>1</v>
      </c>
      <c r="K15" s="131">
        <v>691.11951782508299</v>
      </c>
      <c r="L15" s="131">
        <f t="shared" ref="L15:L84" si="0">IF(K15&gt;0,ROUNDUP(K15/27,0),0)</f>
        <v>26</v>
      </c>
      <c r="M15" s="131">
        <f t="shared" ref="M15:M84" si="1">IF(L15-J15&gt;0,L15-J15,0)</f>
        <v>25</v>
      </c>
      <c r="N15" s="130"/>
      <c r="O15" s="130"/>
      <c r="P15" s="130"/>
      <c r="Q15" s="130"/>
      <c r="R15" s="132"/>
      <c r="S15" s="133" t="str">
        <f>VLOOKUP(I15,[2]okresy_ciselnik!$A$1:$B$79,2,FALSE)</f>
        <v>Bratislava I</v>
      </c>
    </row>
    <row r="16" spans="1:19">
      <c r="A16" s="428" t="s">
        <v>862</v>
      </c>
      <c r="B16" s="118" t="s">
        <v>640</v>
      </c>
      <c r="I16" s="116">
        <v>102</v>
      </c>
      <c r="J16" s="119">
        <v>4</v>
      </c>
      <c r="K16" s="134">
        <v>2074.6469381775569</v>
      </c>
      <c r="L16" s="134">
        <f t="shared" si="0"/>
        <v>77</v>
      </c>
      <c r="M16" s="134">
        <f t="shared" si="1"/>
        <v>73</v>
      </c>
      <c r="N16" s="119"/>
      <c r="O16" s="119"/>
      <c r="P16" s="119"/>
      <c r="Q16" s="119"/>
      <c r="R16" s="119"/>
      <c r="S16" s="135" t="str">
        <f>VLOOKUP(I16,[2]okresy_ciselnik!$A$1:$B$79,2,FALSE)</f>
        <v>Bratislava II</v>
      </c>
    </row>
    <row r="17" spans="2:23">
      <c r="B17" s="694" t="s">
        <v>641</v>
      </c>
      <c r="C17" s="694"/>
      <c r="D17" s="694"/>
      <c r="E17" s="694"/>
      <c r="F17" s="694"/>
      <c r="G17" s="694"/>
      <c r="I17" s="116">
        <v>103</v>
      </c>
      <c r="J17" s="119">
        <v>7</v>
      </c>
      <c r="K17" s="134">
        <v>1796.4257868669119</v>
      </c>
      <c r="L17" s="134">
        <f t="shared" si="0"/>
        <v>67</v>
      </c>
      <c r="M17" s="134">
        <f t="shared" si="1"/>
        <v>60</v>
      </c>
      <c r="N17" s="119"/>
      <c r="O17" s="119"/>
      <c r="P17" s="119"/>
      <c r="Q17" s="119"/>
      <c r="R17" s="119"/>
      <c r="S17" s="135" t="str">
        <f>VLOOKUP(I17,[2]okresy_ciselnik!$A$1:$B$79,2,FALSE)</f>
        <v>Bratislava III</v>
      </c>
      <c r="W17" s="123"/>
    </row>
    <row r="18" spans="2:23" ht="90">
      <c r="B18" s="429" t="s">
        <v>651</v>
      </c>
      <c r="C18" s="429" t="s">
        <v>652</v>
      </c>
      <c r="D18" s="429" t="s">
        <v>653</v>
      </c>
      <c r="E18" s="430" t="s">
        <v>654</v>
      </c>
      <c r="F18" s="430" t="s">
        <v>655</v>
      </c>
      <c r="G18" s="430" t="s">
        <v>656</v>
      </c>
      <c r="I18" s="116">
        <v>104</v>
      </c>
      <c r="J18" s="119">
        <v>11</v>
      </c>
      <c r="K18" s="134">
        <v>1156.3657245805643</v>
      </c>
      <c r="L18" s="134">
        <f t="shared" si="0"/>
        <v>43</v>
      </c>
      <c r="M18" s="134">
        <f t="shared" si="1"/>
        <v>32</v>
      </c>
      <c r="N18" s="119"/>
      <c r="O18" s="119"/>
      <c r="P18" s="119"/>
      <c r="Q18" s="119"/>
      <c r="R18" s="119"/>
      <c r="S18" s="135" t="str">
        <f>VLOOKUP(I18,[2]okresy_ciselnik!$A$1:$B$79,2,FALSE)</f>
        <v>Bratislava IV</v>
      </c>
      <c r="W18" s="123"/>
    </row>
    <row r="19" spans="2:23" ht="90">
      <c r="B19" s="431" t="s">
        <v>657</v>
      </c>
      <c r="C19" s="431" t="s">
        <v>658</v>
      </c>
      <c r="D19" s="432" t="s">
        <v>659</v>
      </c>
      <c r="E19" s="433">
        <v>2450000</v>
      </c>
      <c r="F19" s="434">
        <v>6</v>
      </c>
      <c r="G19" s="435">
        <f t="shared" ref="G19:G36" si="2">E19/F19</f>
        <v>408333.33333333331</v>
      </c>
      <c r="I19" s="116">
        <v>105</v>
      </c>
      <c r="J19" s="119">
        <v>61</v>
      </c>
      <c r="K19" s="134">
        <v>2612.0758474576269</v>
      </c>
      <c r="L19" s="134">
        <f t="shared" si="0"/>
        <v>97</v>
      </c>
      <c r="M19" s="134">
        <f t="shared" si="1"/>
        <v>36</v>
      </c>
      <c r="N19" s="119">
        <f>SUM(J15:J19)</f>
        <v>84</v>
      </c>
      <c r="O19" s="134">
        <f>SUM(K15:K19)</f>
        <v>8330.6338149077419</v>
      </c>
      <c r="P19" s="134">
        <f t="shared" ref="P19:P88" si="3">IF(O19&gt;0,ROUNDUP(O19/27,0),0)</f>
        <v>309</v>
      </c>
      <c r="Q19" s="134">
        <f>IF(P19-N19&gt;0,P19-N19,0)</f>
        <v>225</v>
      </c>
      <c r="R19" s="134">
        <f>Q19*$G$37</f>
        <v>63880382.580783151</v>
      </c>
      <c r="S19" s="135" t="str">
        <f>VLOOKUP(I19,[2]okresy_ciselnik!$A$1:$B$79,2,FALSE)</f>
        <v>Bratislava V</v>
      </c>
      <c r="W19" s="136"/>
    </row>
    <row r="20" spans="2:23" ht="45">
      <c r="B20" s="431" t="s">
        <v>660</v>
      </c>
      <c r="C20" s="431" t="s">
        <v>661</v>
      </c>
      <c r="D20" s="432" t="s">
        <v>662</v>
      </c>
      <c r="E20" s="433">
        <v>2500000</v>
      </c>
      <c r="F20" s="434">
        <v>8</v>
      </c>
      <c r="G20" s="435">
        <f t="shared" si="2"/>
        <v>312500</v>
      </c>
      <c r="I20" s="116">
        <v>106</v>
      </c>
      <c r="J20" s="119">
        <v>24</v>
      </c>
      <c r="K20" s="134">
        <v>647.05733229329144</v>
      </c>
      <c r="L20" s="134">
        <f t="shared" si="0"/>
        <v>24</v>
      </c>
      <c r="M20" s="134">
        <f t="shared" si="1"/>
        <v>0</v>
      </c>
      <c r="N20" s="119"/>
      <c r="O20" s="119"/>
      <c r="P20" s="134">
        <f t="shared" si="3"/>
        <v>0</v>
      </c>
      <c r="Q20" s="134">
        <f t="shared" ref="Q20:Q89" si="4">M20</f>
        <v>0</v>
      </c>
      <c r="R20" s="134">
        <f>Q20*$G$37</f>
        <v>0</v>
      </c>
      <c r="S20" s="135" t="str">
        <f>VLOOKUP(I20,[2]okresy_ciselnik!$A$1:$B$79,2,FALSE)</f>
        <v xml:space="preserve">Malacky </v>
      </c>
    </row>
    <row r="21" spans="2:23" ht="30">
      <c r="B21" s="431" t="s">
        <v>663</v>
      </c>
      <c r="C21" s="431" t="s">
        <v>664</v>
      </c>
      <c r="D21" s="432" t="s">
        <v>665</v>
      </c>
      <c r="E21" s="433">
        <v>1646935.51</v>
      </c>
      <c r="F21" s="434">
        <v>9</v>
      </c>
      <c r="G21" s="435">
        <f t="shared" si="2"/>
        <v>182992.83444444445</v>
      </c>
      <c r="I21" s="116">
        <v>107</v>
      </c>
      <c r="J21" s="119">
        <v>9</v>
      </c>
      <c r="K21" s="134">
        <v>716.54500652268416</v>
      </c>
      <c r="L21" s="134">
        <f t="shared" si="0"/>
        <v>27</v>
      </c>
      <c r="M21" s="134">
        <f t="shared" si="1"/>
        <v>18</v>
      </c>
      <c r="N21" s="119"/>
      <c r="O21" s="119"/>
      <c r="P21" s="134">
        <f t="shared" si="3"/>
        <v>0</v>
      </c>
      <c r="Q21" s="134">
        <f t="shared" si="4"/>
        <v>18</v>
      </c>
      <c r="R21" s="134">
        <f t="shared" ref="R21:R90" si="5">Q21*$G$37</f>
        <v>5110430.6064626519</v>
      </c>
      <c r="S21" s="135" t="str">
        <f>VLOOKUP(I21,[2]okresy_ciselnik!$A$1:$B$79,2,FALSE)</f>
        <v>Pezinok</v>
      </c>
      <c r="W21" s="137"/>
    </row>
    <row r="22" spans="2:23" ht="90">
      <c r="B22" s="431" t="s">
        <v>666</v>
      </c>
      <c r="C22" s="431" t="s">
        <v>667</v>
      </c>
      <c r="D22" s="432" t="s">
        <v>668</v>
      </c>
      <c r="E22" s="433">
        <v>3087636.78</v>
      </c>
      <c r="F22" s="434">
        <v>11</v>
      </c>
      <c r="G22" s="435">
        <f t="shared" si="2"/>
        <v>280694.25272727269</v>
      </c>
      <c r="I22" s="116">
        <v>108</v>
      </c>
      <c r="J22" s="119">
        <v>21</v>
      </c>
      <c r="K22" s="134">
        <v>1634.1231305624369</v>
      </c>
      <c r="L22" s="134">
        <f t="shared" si="0"/>
        <v>61</v>
      </c>
      <c r="M22" s="134">
        <f t="shared" si="1"/>
        <v>40</v>
      </c>
      <c r="N22" s="119"/>
      <c r="O22" s="119"/>
      <c r="P22" s="134">
        <f t="shared" si="3"/>
        <v>0</v>
      </c>
      <c r="Q22" s="134">
        <f t="shared" si="4"/>
        <v>40</v>
      </c>
      <c r="R22" s="134">
        <f t="shared" si="5"/>
        <v>11356512.458805893</v>
      </c>
      <c r="S22" s="135" t="str">
        <f>VLOOKUP(I22,[2]okresy_ciselnik!$A$1:$B$79,2,FALSE)</f>
        <v>Senec</v>
      </c>
    </row>
    <row r="23" spans="2:23" ht="45">
      <c r="B23" s="431" t="s">
        <v>669</v>
      </c>
      <c r="C23" s="431" t="s">
        <v>661</v>
      </c>
      <c r="D23" s="432" t="s">
        <v>662</v>
      </c>
      <c r="E23" s="433">
        <v>3700000</v>
      </c>
      <c r="F23" s="434">
        <v>12</v>
      </c>
      <c r="G23" s="435">
        <f t="shared" si="2"/>
        <v>308333.33333333331</v>
      </c>
      <c r="I23" s="116">
        <v>201</v>
      </c>
      <c r="J23" s="119">
        <v>18</v>
      </c>
      <c r="K23" s="134">
        <v>337.94555439825672</v>
      </c>
      <c r="L23" s="134">
        <f t="shared" si="0"/>
        <v>13</v>
      </c>
      <c r="M23" s="134">
        <f t="shared" si="1"/>
        <v>0</v>
      </c>
      <c r="N23" s="119"/>
      <c r="O23" s="119"/>
      <c r="P23" s="134">
        <f t="shared" si="3"/>
        <v>0</v>
      </c>
      <c r="Q23" s="134">
        <f t="shared" si="4"/>
        <v>0</v>
      </c>
      <c r="R23" s="134">
        <f t="shared" si="5"/>
        <v>0</v>
      </c>
      <c r="S23" s="135" t="str">
        <f>VLOOKUP(I23,[2]okresy_ciselnik!$A$1:$B$79,2,FALSE)</f>
        <v xml:space="preserve">Dunajská Streda </v>
      </c>
      <c r="W23" s="123"/>
    </row>
    <row r="24" spans="2:23" ht="150">
      <c r="B24" s="431" t="s">
        <v>670</v>
      </c>
      <c r="C24" s="431" t="s">
        <v>671</v>
      </c>
      <c r="D24" s="432" t="s">
        <v>672</v>
      </c>
      <c r="E24" s="433">
        <v>7226811.7699999996</v>
      </c>
      <c r="F24" s="434">
        <v>18</v>
      </c>
      <c r="G24" s="435">
        <f t="shared" si="2"/>
        <v>401489.54277777777</v>
      </c>
      <c r="I24" s="116">
        <v>202</v>
      </c>
      <c r="J24" s="119">
        <v>6</v>
      </c>
      <c r="K24" s="134">
        <v>396.68096274484742</v>
      </c>
      <c r="L24" s="134">
        <f t="shared" si="0"/>
        <v>15</v>
      </c>
      <c r="M24" s="134">
        <f t="shared" si="1"/>
        <v>9</v>
      </c>
      <c r="N24" s="119"/>
      <c r="O24" s="119"/>
      <c r="P24" s="134">
        <f t="shared" si="3"/>
        <v>0</v>
      </c>
      <c r="Q24" s="134">
        <f t="shared" si="4"/>
        <v>9</v>
      </c>
      <c r="R24" s="134">
        <f t="shared" si="5"/>
        <v>2555215.3032313259</v>
      </c>
      <c r="S24" s="135" t="str">
        <f>VLOOKUP(I24,[2]okresy_ciselnik!$A$1:$B$79,2,FALSE)</f>
        <v>Galanta</v>
      </c>
    </row>
    <row r="25" spans="2:23" ht="45">
      <c r="B25" s="431" t="s">
        <v>673</v>
      </c>
      <c r="C25" s="431" t="s">
        <v>671</v>
      </c>
      <c r="D25" s="432" t="s">
        <v>662</v>
      </c>
      <c r="E25" s="433">
        <v>2635791</v>
      </c>
      <c r="F25" s="434">
        <v>6</v>
      </c>
      <c r="G25" s="435">
        <f t="shared" si="2"/>
        <v>439298.5</v>
      </c>
      <c r="I25" s="116">
        <v>203</v>
      </c>
      <c r="J25" s="119">
        <v>17</v>
      </c>
      <c r="K25" s="134">
        <v>-114.75482093663913</v>
      </c>
      <c r="L25" s="134">
        <f t="shared" si="0"/>
        <v>0</v>
      </c>
      <c r="M25" s="134">
        <f t="shared" si="1"/>
        <v>0</v>
      </c>
      <c r="N25" s="119"/>
      <c r="O25" s="119"/>
      <c r="P25" s="134">
        <f t="shared" si="3"/>
        <v>0</v>
      </c>
      <c r="Q25" s="134">
        <f t="shared" si="4"/>
        <v>0</v>
      </c>
      <c r="R25" s="134">
        <f t="shared" si="5"/>
        <v>0</v>
      </c>
      <c r="S25" s="135" t="str">
        <f>VLOOKUP(I25,[2]okresy_ciselnik!$A$1:$B$79,2,FALSE)</f>
        <v>Hlohovec</v>
      </c>
    </row>
    <row r="26" spans="2:23" ht="105">
      <c r="B26" s="431" t="s">
        <v>674</v>
      </c>
      <c r="C26" s="431" t="s">
        <v>675</v>
      </c>
      <c r="D26" s="432" t="s">
        <v>676</v>
      </c>
      <c r="E26" s="433">
        <v>2300000</v>
      </c>
      <c r="F26" s="434">
        <v>6</v>
      </c>
      <c r="G26" s="435">
        <f t="shared" si="2"/>
        <v>383333.33333333331</v>
      </c>
      <c r="I26" s="116">
        <v>204</v>
      </c>
      <c r="J26" s="119">
        <v>20</v>
      </c>
      <c r="K26" s="134">
        <v>179.42548509701919</v>
      </c>
      <c r="L26" s="134">
        <f t="shared" si="0"/>
        <v>7</v>
      </c>
      <c r="M26" s="134">
        <f t="shared" si="1"/>
        <v>0</v>
      </c>
      <c r="N26" s="119"/>
      <c r="O26" s="119"/>
      <c r="P26" s="134">
        <f t="shared" si="3"/>
        <v>0</v>
      </c>
      <c r="Q26" s="134">
        <f t="shared" si="4"/>
        <v>0</v>
      </c>
      <c r="R26" s="134">
        <f t="shared" si="5"/>
        <v>0</v>
      </c>
      <c r="S26" s="135" t="str">
        <f>VLOOKUP(I26,[2]okresy_ciselnik!$A$1:$B$79,2,FALSE)</f>
        <v>Piešťany</v>
      </c>
    </row>
    <row r="27" spans="2:23" ht="60">
      <c r="B27" s="431" t="s">
        <v>677</v>
      </c>
      <c r="C27" s="431" t="s">
        <v>675</v>
      </c>
      <c r="D27" s="432" t="s">
        <v>678</v>
      </c>
      <c r="E27" s="433">
        <v>1799000</v>
      </c>
      <c r="F27" s="434">
        <v>8</v>
      </c>
      <c r="G27" s="435">
        <f t="shared" si="2"/>
        <v>224875</v>
      </c>
      <c r="I27" s="116">
        <v>205</v>
      </c>
      <c r="J27" s="119">
        <v>24</v>
      </c>
      <c r="K27" s="134">
        <v>-44.750187828700291</v>
      </c>
      <c r="L27" s="134">
        <f t="shared" si="0"/>
        <v>0</v>
      </c>
      <c r="M27" s="134">
        <f t="shared" si="1"/>
        <v>0</v>
      </c>
      <c r="N27" s="119"/>
      <c r="O27" s="119"/>
      <c r="P27" s="134">
        <f t="shared" si="3"/>
        <v>0</v>
      </c>
      <c r="Q27" s="134">
        <f t="shared" si="4"/>
        <v>0</v>
      </c>
      <c r="R27" s="134">
        <f t="shared" si="5"/>
        <v>0</v>
      </c>
      <c r="S27" s="135" t="str">
        <f>VLOOKUP(I27,[2]okresy_ciselnik!$A$1:$B$79,2,FALSE)</f>
        <v>Senica</v>
      </c>
    </row>
    <row r="28" spans="2:23" ht="105">
      <c r="B28" s="431" t="s">
        <v>679</v>
      </c>
      <c r="C28" s="431" t="s">
        <v>675</v>
      </c>
      <c r="D28" s="432" t="s">
        <v>680</v>
      </c>
      <c r="E28" s="433">
        <v>600000</v>
      </c>
      <c r="F28" s="434">
        <v>6</v>
      </c>
      <c r="G28" s="435">
        <f t="shared" si="2"/>
        <v>100000</v>
      </c>
      <c r="I28" s="116">
        <v>206</v>
      </c>
      <c r="J28" s="119">
        <v>15</v>
      </c>
      <c r="K28" s="134">
        <v>124.09755518632801</v>
      </c>
      <c r="L28" s="134">
        <f t="shared" si="0"/>
        <v>5</v>
      </c>
      <c r="M28" s="134">
        <f t="shared" si="1"/>
        <v>0</v>
      </c>
      <c r="N28" s="119"/>
      <c r="O28" s="119"/>
      <c r="P28" s="134">
        <f t="shared" si="3"/>
        <v>0</v>
      </c>
      <c r="Q28" s="134">
        <f t="shared" si="4"/>
        <v>0</v>
      </c>
      <c r="R28" s="134">
        <f t="shared" si="5"/>
        <v>0</v>
      </c>
      <c r="S28" s="135" t="str">
        <f>VLOOKUP(I28,[2]okresy_ciselnik!$A$1:$B$79,2,FALSE)</f>
        <v>Skalica</v>
      </c>
    </row>
    <row r="29" spans="2:23" ht="75">
      <c r="B29" s="431" t="s">
        <v>681</v>
      </c>
      <c r="C29" s="431" t="s">
        <v>675</v>
      </c>
      <c r="D29" s="432" t="s">
        <v>682</v>
      </c>
      <c r="E29" s="433">
        <v>3079365.35</v>
      </c>
      <c r="F29" s="434">
        <v>12</v>
      </c>
      <c r="G29" s="435">
        <f t="shared" si="2"/>
        <v>256613.77916666667</v>
      </c>
      <c r="I29" s="116">
        <v>207</v>
      </c>
      <c r="J29" s="119">
        <v>17</v>
      </c>
      <c r="K29" s="134">
        <v>946.69124187478519</v>
      </c>
      <c r="L29" s="134">
        <f t="shared" si="0"/>
        <v>36</v>
      </c>
      <c r="M29" s="134">
        <f t="shared" si="1"/>
        <v>19</v>
      </c>
      <c r="N29" s="119"/>
      <c r="O29" s="119"/>
      <c r="P29" s="134">
        <f t="shared" si="3"/>
        <v>0</v>
      </c>
      <c r="Q29" s="134">
        <f t="shared" si="4"/>
        <v>19</v>
      </c>
      <c r="R29" s="134">
        <f t="shared" si="5"/>
        <v>5394343.4179327991</v>
      </c>
      <c r="S29" s="135" t="str">
        <f>VLOOKUP(I29,[2]okresy_ciselnik!$A$1:$B$79,2,FALSE)</f>
        <v>Trnava</v>
      </c>
    </row>
    <row r="30" spans="2:23" ht="45">
      <c r="B30" s="431" t="s">
        <v>683</v>
      </c>
      <c r="C30" s="431" t="s">
        <v>675</v>
      </c>
      <c r="D30" s="432" t="s">
        <v>684</v>
      </c>
      <c r="E30" s="433">
        <v>1973454.01</v>
      </c>
      <c r="F30" s="434">
        <v>6</v>
      </c>
      <c r="G30" s="435">
        <f t="shared" si="2"/>
        <v>328909.00166666665</v>
      </c>
      <c r="I30" s="116">
        <v>301</v>
      </c>
      <c r="J30" s="119">
        <v>0</v>
      </c>
      <c r="K30" s="134">
        <v>-37.38503013003492</v>
      </c>
      <c r="L30" s="134">
        <f t="shared" si="0"/>
        <v>0</v>
      </c>
      <c r="M30" s="134">
        <f t="shared" si="1"/>
        <v>0</v>
      </c>
      <c r="N30" s="119"/>
      <c r="O30" s="119"/>
      <c r="P30" s="134">
        <f t="shared" si="3"/>
        <v>0</v>
      </c>
      <c r="Q30" s="134">
        <f t="shared" si="4"/>
        <v>0</v>
      </c>
      <c r="R30" s="134">
        <f t="shared" si="5"/>
        <v>0</v>
      </c>
      <c r="S30" s="135" t="str">
        <f>VLOOKUP(I30,[2]okresy_ciselnik!$A$1:$B$79,2,FALSE)</f>
        <v>Bánovce nad Bebravou</v>
      </c>
    </row>
    <row r="31" spans="2:23" ht="90">
      <c r="B31" s="431" t="s">
        <v>685</v>
      </c>
      <c r="C31" s="431" t="s">
        <v>686</v>
      </c>
      <c r="D31" s="432" t="s">
        <v>687</v>
      </c>
      <c r="E31" s="433">
        <v>4199306.0999999996</v>
      </c>
      <c r="F31" s="434">
        <v>12</v>
      </c>
      <c r="G31" s="435">
        <f t="shared" si="2"/>
        <v>349942.17499999999</v>
      </c>
      <c r="I31" s="116">
        <v>302</v>
      </c>
      <c r="J31" s="119">
        <v>40</v>
      </c>
      <c r="K31" s="134">
        <v>213.81287970838457</v>
      </c>
      <c r="L31" s="134">
        <f t="shared" si="0"/>
        <v>8</v>
      </c>
      <c r="M31" s="134">
        <f t="shared" si="1"/>
        <v>0</v>
      </c>
      <c r="N31" s="119"/>
      <c r="O31" s="119"/>
      <c r="P31" s="134">
        <f t="shared" si="3"/>
        <v>0</v>
      </c>
      <c r="Q31" s="134">
        <f t="shared" si="4"/>
        <v>0</v>
      </c>
      <c r="R31" s="134">
        <f t="shared" si="5"/>
        <v>0</v>
      </c>
      <c r="S31" s="135" t="str">
        <f>VLOOKUP(I31,[2]okresy_ciselnik!$A$1:$B$79,2,FALSE)</f>
        <v>Ilava</v>
      </c>
    </row>
    <row r="32" spans="2:23" ht="30">
      <c r="B32" s="431" t="s">
        <v>688</v>
      </c>
      <c r="C32" s="431" t="s">
        <v>686</v>
      </c>
      <c r="D32" s="432" t="s">
        <v>689</v>
      </c>
      <c r="E32" s="433">
        <v>3735283.22</v>
      </c>
      <c r="F32" s="434">
        <v>16</v>
      </c>
      <c r="G32" s="435">
        <f t="shared" si="2"/>
        <v>233455.20125000001</v>
      </c>
      <c r="I32" s="116">
        <v>303</v>
      </c>
      <c r="J32" s="119">
        <v>1</v>
      </c>
      <c r="K32" s="134">
        <v>-26.266041461007035</v>
      </c>
      <c r="L32" s="134">
        <f t="shared" si="0"/>
        <v>0</v>
      </c>
      <c r="M32" s="134">
        <f t="shared" si="1"/>
        <v>0</v>
      </c>
      <c r="N32" s="119"/>
      <c r="O32" s="119"/>
      <c r="P32" s="134">
        <f t="shared" si="3"/>
        <v>0</v>
      </c>
      <c r="Q32" s="134">
        <f t="shared" si="4"/>
        <v>0</v>
      </c>
      <c r="R32" s="134">
        <f t="shared" si="5"/>
        <v>0</v>
      </c>
      <c r="S32" s="135" t="str">
        <f>VLOOKUP(I32,[2]okresy_ciselnik!$A$1:$B$79,2,FALSE)</f>
        <v>Myjava</v>
      </c>
    </row>
    <row r="33" spans="1:19" ht="30">
      <c r="B33" s="436" t="s">
        <v>690</v>
      </c>
      <c r="C33" s="431" t="s">
        <v>686</v>
      </c>
      <c r="D33" s="432" t="s">
        <v>691</v>
      </c>
      <c r="E33" s="433">
        <v>1640673.43</v>
      </c>
      <c r="F33" s="434">
        <v>6</v>
      </c>
      <c r="G33" s="435">
        <f t="shared" si="2"/>
        <v>273445.57166666666</v>
      </c>
      <c r="I33" s="116">
        <v>304</v>
      </c>
      <c r="J33" s="119">
        <v>1</v>
      </c>
      <c r="K33" s="134">
        <v>154.08304827061966</v>
      </c>
      <c r="L33" s="134">
        <f t="shared" si="0"/>
        <v>6</v>
      </c>
      <c r="M33" s="134">
        <f t="shared" si="1"/>
        <v>5</v>
      </c>
      <c r="N33" s="119"/>
      <c r="O33" s="119"/>
      <c r="P33" s="134">
        <f t="shared" si="3"/>
        <v>0</v>
      </c>
      <c r="Q33" s="134">
        <f t="shared" si="4"/>
        <v>5</v>
      </c>
      <c r="R33" s="134">
        <f t="shared" si="5"/>
        <v>1419564.0573507366</v>
      </c>
      <c r="S33" s="135" t="str">
        <f>VLOOKUP(I33,[2]okresy_ciselnik!$A$1:$B$79,2,FALSE)</f>
        <v>Nové Mesto nad Váhom</v>
      </c>
    </row>
    <row r="34" spans="1:19" ht="30">
      <c r="B34" s="436" t="s">
        <v>692</v>
      </c>
      <c r="C34" s="431" t="s">
        <v>686</v>
      </c>
      <c r="D34" s="432" t="s">
        <v>693</v>
      </c>
      <c r="E34" s="433">
        <v>1827861.14</v>
      </c>
      <c r="F34" s="434">
        <v>8</v>
      </c>
      <c r="G34" s="435">
        <f t="shared" si="2"/>
        <v>228482.64249999999</v>
      </c>
      <c r="I34" s="116">
        <v>305</v>
      </c>
      <c r="J34" s="119">
        <v>0</v>
      </c>
      <c r="K34" s="134">
        <v>-32.28029678483108</v>
      </c>
      <c r="L34" s="134">
        <f t="shared" si="0"/>
        <v>0</v>
      </c>
      <c r="M34" s="134">
        <f t="shared" si="1"/>
        <v>0</v>
      </c>
      <c r="N34" s="119"/>
      <c r="O34" s="119"/>
      <c r="P34" s="134">
        <f t="shared" si="3"/>
        <v>0</v>
      </c>
      <c r="Q34" s="134">
        <f t="shared" si="4"/>
        <v>0</v>
      </c>
      <c r="R34" s="134">
        <f t="shared" si="5"/>
        <v>0</v>
      </c>
      <c r="S34" s="135" t="str">
        <f>VLOOKUP(I34,[2]okresy_ciselnik!$A$1:$B$79,2,FALSE)</f>
        <v>Partizánske</v>
      </c>
    </row>
    <row r="35" spans="1:19" ht="45">
      <c r="B35" s="431" t="s">
        <v>694</v>
      </c>
      <c r="C35" s="431" t="s">
        <v>695</v>
      </c>
      <c r="D35" s="432" t="s">
        <v>662</v>
      </c>
      <c r="E35" s="433">
        <v>1893000</v>
      </c>
      <c r="F35" s="434">
        <v>8</v>
      </c>
      <c r="G35" s="435">
        <f t="shared" si="2"/>
        <v>236625</v>
      </c>
      <c r="I35" s="116">
        <v>306</v>
      </c>
      <c r="J35" s="119">
        <v>35</v>
      </c>
      <c r="K35" s="134">
        <v>374.26539278131622</v>
      </c>
      <c r="L35" s="134">
        <f t="shared" si="0"/>
        <v>14</v>
      </c>
      <c r="M35" s="134">
        <f t="shared" si="1"/>
        <v>0</v>
      </c>
      <c r="N35" s="119"/>
      <c r="O35" s="119"/>
      <c r="P35" s="134">
        <f t="shared" si="3"/>
        <v>0</v>
      </c>
      <c r="Q35" s="134">
        <f t="shared" si="4"/>
        <v>0</v>
      </c>
      <c r="R35" s="134">
        <f t="shared" si="5"/>
        <v>0</v>
      </c>
      <c r="S35" s="135" t="str">
        <f>VLOOKUP(I35,[2]okresy_ciselnik!$A$1:$B$79,2,FALSE)</f>
        <v>Považská Bystrica</v>
      </c>
    </row>
    <row r="36" spans="1:19" ht="75">
      <c r="B36" s="436" t="s">
        <v>696</v>
      </c>
      <c r="C36" s="436" t="s">
        <v>695</v>
      </c>
      <c r="D36" s="432" t="s">
        <v>697</v>
      </c>
      <c r="E36" s="433">
        <v>3061035</v>
      </c>
      <c r="F36" s="434">
        <v>19</v>
      </c>
      <c r="G36" s="435">
        <f t="shared" si="2"/>
        <v>161107.10526315789</v>
      </c>
      <c r="I36" s="116">
        <v>307</v>
      </c>
      <c r="J36" s="119">
        <v>45</v>
      </c>
      <c r="K36" s="134">
        <v>-225.88582454819334</v>
      </c>
      <c r="L36" s="134">
        <f t="shared" si="0"/>
        <v>0</v>
      </c>
      <c r="M36" s="134">
        <f t="shared" si="1"/>
        <v>0</v>
      </c>
      <c r="N36" s="119"/>
      <c r="O36" s="119"/>
      <c r="P36" s="134">
        <f t="shared" si="3"/>
        <v>0</v>
      </c>
      <c r="Q36" s="134">
        <f t="shared" si="4"/>
        <v>0</v>
      </c>
      <c r="R36" s="134">
        <f t="shared" si="5"/>
        <v>0</v>
      </c>
      <c r="S36" s="135" t="str">
        <f>VLOOKUP(I36,[2]okresy_ciselnik!$A$1:$B$79,2,FALSE)</f>
        <v>Prievidza</v>
      </c>
    </row>
    <row r="37" spans="1:19" ht="15.75" thickBot="1">
      <c r="B37" s="437"/>
      <c r="C37" s="437"/>
      <c r="D37" s="437"/>
      <c r="E37" s="438"/>
      <c r="F37" s="437" t="s">
        <v>698</v>
      </c>
      <c r="G37" s="439">
        <f>AVERAGE(G19:G36)</f>
        <v>283912.81147014734</v>
      </c>
      <c r="I37" s="116">
        <v>308</v>
      </c>
      <c r="J37" s="119">
        <v>15</v>
      </c>
      <c r="K37" s="134">
        <v>156.06987824245607</v>
      </c>
      <c r="L37" s="134">
        <f t="shared" si="0"/>
        <v>6</v>
      </c>
      <c r="M37" s="134">
        <f t="shared" si="1"/>
        <v>0</v>
      </c>
      <c r="N37" s="119"/>
      <c r="O37" s="119"/>
      <c r="P37" s="134">
        <f t="shared" si="3"/>
        <v>0</v>
      </c>
      <c r="Q37" s="134">
        <f t="shared" si="4"/>
        <v>0</v>
      </c>
      <c r="R37" s="134">
        <f t="shared" si="5"/>
        <v>0</v>
      </c>
      <c r="S37" s="135" t="str">
        <f>VLOOKUP(I37,[2]okresy_ciselnik!$A$1:$B$79,2,FALSE)</f>
        <v>Púchov</v>
      </c>
    </row>
    <row r="38" spans="1:19" ht="15.75" thickTop="1">
      <c r="F38" s="118" t="s">
        <v>1187</v>
      </c>
      <c r="G38" s="587">
        <f>G37*D8/27</f>
        <v>181340.94389187527</v>
      </c>
      <c r="I38" s="116">
        <v>309</v>
      </c>
      <c r="J38" s="119">
        <v>13</v>
      </c>
      <c r="K38" s="134">
        <v>173.88447292021192</v>
      </c>
      <c r="L38" s="134">
        <f t="shared" si="0"/>
        <v>7</v>
      </c>
      <c r="M38" s="134">
        <f t="shared" si="1"/>
        <v>0</v>
      </c>
      <c r="N38" s="119"/>
      <c r="O38" s="119"/>
      <c r="P38" s="134">
        <f t="shared" si="3"/>
        <v>0</v>
      </c>
      <c r="Q38" s="134">
        <f t="shared" si="4"/>
        <v>0</v>
      </c>
      <c r="R38" s="134">
        <f t="shared" si="5"/>
        <v>0</v>
      </c>
      <c r="S38" s="135" t="str">
        <f>VLOOKUP(I38,[2]okresy_ciselnik!$A$1:$B$79,2,FALSE)</f>
        <v>Trenčín</v>
      </c>
    </row>
    <row r="39" spans="1:19" ht="15.75" thickBot="1">
      <c r="I39" s="116">
        <v>401</v>
      </c>
      <c r="J39" s="119">
        <v>9</v>
      </c>
      <c r="K39" s="134">
        <v>-450.52891859052306</v>
      </c>
      <c r="L39" s="134">
        <f t="shared" si="0"/>
        <v>0</v>
      </c>
      <c r="M39" s="134">
        <f t="shared" si="1"/>
        <v>0</v>
      </c>
      <c r="N39" s="119"/>
      <c r="O39" s="119"/>
      <c r="P39" s="134">
        <f t="shared" si="3"/>
        <v>0</v>
      </c>
      <c r="Q39" s="134">
        <f t="shared" si="4"/>
        <v>0</v>
      </c>
      <c r="R39" s="134">
        <f t="shared" si="5"/>
        <v>0</v>
      </c>
      <c r="S39" s="135" t="str">
        <f>VLOOKUP(I39,[2]okresy_ciselnik!$A$1:$B$79,2,FALSE)</f>
        <v>Komárno</v>
      </c>
    </row>
    <row r="40" spans="1:19">
      <c r="B40" s="157" t="s">
        <v>962</v>
      </c>
      <c r="C40" s="695" t="s">
        <v>963</v>
      </c>
      <c r="D40" s="697" t="s">
        <v>636</v>
      </c>
      <c r="I40" s="116">
        <v>402</v>
      </c>
      <c r="J40" s="119">
        <v>48</v>
      </c>
      <c r="K40" s="134">
        <v>-200.21711899791262</v>
      </c>
      <c r="L40" s="134">
        <f t="shared" si="0"/>
        <v>0</v>
      </c>
      <c r="M40" s="134">
        <f t="shared" si="1"/>
        <v>0</v>
      </c>
      <c r="N40" s="119"/>
      <c r="O40" s="119"/>
      <c r="P40" s="134">
        <f t="shared" si="3"/>
        <v>0</v>
      </c>
      <c r="Q40" s="134">
        <f t="shared" si="4"/>
        <v>0</v>
      </c>
      <c r="R40" s="134">
        <f t="shared" si="5"/>
        <v>0</v>
      </c>
      <c r="S40" s="135" t="str">
        <f>VLOOKUP(I40,[2]okresy_ciselnik!$A$1:$B$79,2,FALSE)</f>
        <v>Levice</v>
      </c>
    </row>
    <row r="41" spans="1:19" ht="15" customHeight="1">
      <c r="B41" s="440" t="s">
        <v>964</v>
      </c>
      <c r="C41" s="696"/>
      <c r="D41" s="698"/>
      <c r="F41" s="441"/>
      <c r="I41" s="116">
        <v>403</v>
      </c>
      <c r="J41" s="119">
        <v>76</v>
      </c>
      <c r="K41" s="134">
        <v>1217.880833874342</v>
      </c>
      <c r="L41" s="134">
        <f t="shared" si="0"/>
        <v>46</v>
      </c>
      <c r="M41" s="134">
        <f t="shared" si="1"/>
        <v>0</v>
      </c>
      <c r="N41" s="119"/>
      <c r="O41" s="119"/>
      <c r="P41" s="134">
        <f t="shared" si="3"/>
        <v>0</v>
      </c>
      <c r="Q41" s="134">
        <f t="shared" si="4"/>
        <v>0</v>
      </c>
      <c r="R41" s="134">
        <f t="shared" si="5"/>
        <v>0</v>
      </c>
      <c r="S41" s="135" t="str">
        <f>VLOOKUP(I41,[2]okresy_ciselnik!$A$1:$B$79,2,FALSE)</f>
        <v xml:space="preserve">Nitra </v>
      </c>
    </row>
    <row r="42" spans="1:19">
      <c r="B42" s="440" t="s">
        <v>965</v>
      </c>
      <c r="C42" s="442">
        <v>69</v>
      </c>
      <c r="D42" s="443">
        <f>C42*'Investicia 2 Kapacity ZŠ'!$C$53</f>
        <v>7759050</v>
      </c>
      <c r="F42" s="444"/>
      <c r="I42" s="116">
        <v>404</v>
      </c>
      <c r="J42" s="119">
        <v>14</v>
      </c>
      <c r="K42" s="134">
        <v>-150.19896831245387</v>
      </c>
      <c r="L42" s="134">
        <f t="shared" si="0"/>
        <v>0</v>
      </c>
      <c r="M42" s="134">
        <f t="shared" si="1"/>
        <v>0</v>
      </c>
      <c r="N42" s="119"/>
      <c r="O42" s="119"/>
      <c r="P42" s="134">
        <f t="shared" si="3"/>
        <v>0</v>
      </c>
      <c r="Q42" s="134">
        <f t="shared" si="4"/>
        <v>0</v>
      </c>
      <c r="R42" s="134">
        <f t="shared" si="5"/>
        <v>0</v>
      </c>
      <c r="S42" s="135" t="str">
        <f>VLOOKUP(I42,[2]okresy_ciselnik!$A$1:$B$79,2,FALSE)</f>
        <v>Nové Zámky</v>
      </c>
    </row>
    <row r="43" spans="1:19">
      <c r="B43" s="440" t="s">
        <v>966</v>
      </c>
      <c r="C43" s="442">
        <v>47</v>
      </c>
      <c r="D43" s="443">
        <f>C43*'Investicia 2 Kapacity ZŠ'!$C$53</f>
        <v>5285150</v>
      </c>
      <c r="F43" s="444"/>
      <c r="I43" s="116">
        <v>405</v>
      </c>
      <c r="J43" s="119">
        <v>22</v>
      </c>
      <c r="K43" s="134">
        <v>-109.24720857525654</v>
      </c>
      <c r="L43" s="134">
        <f t="shared" si="0"/>
        <v>0</v>
      </c>
      <c r="M43" s="134">
        <f t="shared" si="1"/>
        <v>0</v>
      </c>
      <c r="N43" s="119"/>
      <c r="O43" s="119"/>
      <c r="P43" s="134">
        <f t="shared" si="3"/>
        <v>0</v>
      </c>
      <c r="Q43" s="134">
        <f t="shared" si="4"/>
        <v>0</v>
      </c>
      <c r="R43" s="134">
        <f t="shared" si="5"/>
        <v>0</v>
      </c>
      <c r="S43" s="135" t="str">
        <f>VLOOKUP(I43,[2]okresy_ciselnik!$A$1:$B$79,2,FALSE)</f>
        <v>Šaľa</v>
      </c>
    </row>
    <row r="44" spans="1:19">
      <c r="B44" s="440" t="s">
        <v>967</v>
      </c>
      <c r="C44" s="442">
        <v>59</v>
      </c>
      <c r="D44" s="443">
        <f>C44*2/3*'Investicia 2 Kapacity ZŠ'!$C$53</f>
        <v>4423033.333333334</v>
      </c>
      <c r="F44" s="444"/>
      <c r="I44" s="116">
        <v>406</v>
      </c>
      <c r="J44" s="119">
        <v>21</v>
      </c>
      <c r="K44" s="134">
        <v>-394.23729674796778</v>
      </c>
      <c r="L44" s="134">
        <f t="shared" si="0"/>
        <v>0</v>
      </c>
      <c r="M44" s="134">
        <f t="shared" si="1"/>
        <v>0</v>
      </c>
      <c r="N44" s="119"/>
      <c r="O44" s="119"/>
      <c r="P44" s="134">
        <f t="shared" si="3"/>
        <v>0</v>
      </c>
      <c r="Q44" s="134">
        <f t="shared" si="4"/>
        <v>0</v>
      </c>
      <c r="R44" s="134">
        <f t="shared" si="5"/>
        <v>0</v>
      </c>
      <c r="S44" s="135" t="str">
        <f>VLOOKUP(I44,[2]okresy_ciselnik!$A$1:$B$79,2,FALSE)</f>
        <v>Topoľčany</v>
      </c>
    </row>
    <row r="45" spans="1:19">
      <c r="B45" s="440" t="s">
        <v>968</v>
      </c>
      <c r="C45" s="442">
        <v>38</v>
      </c>
      <c r="D45" s="443">
        <f>C45*1/3*'Investicia 2 Kapacity ZŠ'!$C$53</f>
        <v>1424366.6666666665</v>
      </c>
      <c r="F45" s="444"/>
      <c r="I45" s="116">
        <v>407</v>
      </c>
      <c r="J45" s="119">
        <v>14</v>
      </c>
      <c r="K45" s="134">
        <v>218.23274528009915</v>
      </c>
      <c r="L45" s="134">
        <f t="shared" si="0"/>
        <v>9</v>
      </c>
      <c r="M45" s="134">
        <f t="shared" si="1"/>
        <v>0</v>
      </c>
      <c r="N45" s="119"/>
      <c r="O45" s="119"/>
      <c r="P45" s="134">
        <f t="shared" si="3"/>
        <v>0</v>
      </c>
      <c r="Q45" s="134">
        <f t="shared" si="4"/>
        <v>0</v>
      </c>
      <c r="R45" s="134">
        <f t="shared" si="5"/>
        <v>0</v>
      </c>
      <c r="S45" s="135" t="str">
        <f>VLOOKUP(I45,[2]okresy_ciselnik!$A$1:$B$79,2,FALSE)</f>
        <v>Zlaté Moravce</v>
      </c>
    </row>
    <row r="46" spans="1:19" ht="15.75" thickBot="1">
      <c r="A46" s="118" t="s">
        <v>862</v>
      </c>
      <c r="B46" s="445" t="s">
        <v>729</v>
      </c>
      <c r="C46" s="446">
        <v>213</v>
      </c>
      <c r="D46" s="447">
        <f>SUM(D42:D45)</f>
        <v>18891600.000000004</v>
      </c>
      <c r="F46" s="448"/>
      <c r="I46" s="116">
        <v>501</v>
      </c>
      <c r="J46" s="119">
        <v>2</v>
      </c>
      <c r="K46" s="134">
        <v>26.332547169811278</v>
      </c>
      <c r="L46" s="134">
        <f t="shared" si="0"/>
        <v>1</v>
      </c>
      <c r="M46" s="134">
        <f t="shared" si="1"/>
        <v>0</v>
      </c>
      <c r="N46" s="119"/>
      <c r="O46" s="119"/>
      <c r="P46" s="134">
        <f t="shared" si="3"/>
        <v>0</v>
      </c>
      <c r="Q46" s="134">
        <f t="shared" si="4"/>
        <v>0</v>
      </c>
      <c r="R46" s="134">
        <f t="shared" si="5"/>
        <v>0</v>
      </c>
      <c r="S46" s="135" t="str">
        <f>VLOOKUP(I46,[2]okresy_ciselnik!$A$1:$B$79,2,FALSE)</f>
        <v>Bytča</v>
      </c>
    </row>
    <row r="47" spans="1:19">
      <c r="I47" s="116">
        <v>502</v>
      </c>
      <c r="J47" s="119">
        <v>17</v>
      </c>
      <c r="K47" s="134">
        <v>-178.970145571182</v>
      </c>
      <c r="L47" s="134">
        <f t="shared" si="0"/>
        <v>0</v>
      </c>
      <c r="M47" s="134">
        <f t="shared" si="1"/>
        <v>0</v>
      </c>
      <c r="N47" s="119"/>
      <c r="O47" s="119"/>
      <c r="P47" s="134">
        <f t="shared" si="3"/>
        <v>0</v>
      </c>
      <c r="Q47" s="134">
        <f t="shared" si="4"/>
        <v>0</v>
      </c>
      <c r="R47" s="134">
        <f t="shared" si="5"/>
        <v>0</v>
      </c>
      <c r="S47" s="135" t="str">
        <f>VLOOKUP(I47,[2]okresy_ciselnik!$A$1:$B$79,2,FALSE)</f>
        <v>Čadca</v>
      </c>
    </row>
    <row r="48" spans="1:19">
      <c r="A48" s="382" t="s">
        <v>923</v>
      </c>
      <c r="I48" s="116">
        <v>503</v>
      </c>
      <c r="J48" s="119">
        <v>0</v>
      </c>
      <c r="K48" s="134">
        <v>13.839450752574521</v>
      </c>
      <c r="L48" s="134">
        <f t="shared" si="0"/>
        <v>1</v>
      </c>
      <c r="M48" s="134">
        <f t="shared" si="1"/>
        <v>1</v>
      </c>
      <c r="N48" s="119"/>
      <c r="O48" s="119"/>
      <c r="P48" s="134">
        <f t="shared" si="3"/>
        <v>0</v>
      </c>
      <c r="Q48" s="134">
        <f t="shared" si="4"/>
        <v>1</v>
      </c>
      <c r="R48" s="134">
        <f t="shared" si="5"/>
        <v>283912.81147014734</v>
      </c>
      <c r="S48" s="135" t="str">
        <f>VLOOKUP(I48,[2]okresy_ciselnik!$A$1:$B$79,2,FALSE)</f>
        <v>Dolný Kubín</v>
      </c>
    </row>
    <row r="49" spans="1:19">
      <c r="A49" s="118">
        <v>1</v>
      </c>
      <c r="B49" s="129" t="s">
        <v>971</v>
      </c>
      <c r="C49" s="457">
        <v>6900</v>
      </c>
      <c r="I49" s="116"/>
      <c r="J49" s="119"/>
      <c r="K49" s="134"/>
      <c r="L49" s="134"/>
      <c r="M49" s="134"/>
      <c r="N49" s="119"/>
      <c r="O49" s="119"/>
      <c r="P49" s="134"/>
      <c r="Q49" s="134"/>
      <c r="R49" s="134"/>
      <c r="S49" s="135"/>
    </row>
    <row r="50" spans="1:19">
      <c r="A50" s="118">
        <v>1</v>
      </c>
      <c r="B50" s="116" t="s">
        <v>992</v>
      </c>
      <c r="C50" s="458">
        <v>37500</v>
      </c>
      <c r="I50" s="116"/>
      <c r="J50" s="119"/>
      <c r="K50" s="134"/>
      <c r="L50" s="134"/>
      <c r="M50" s="134"/>
      <c r="N50" s="119"/>
      <c r="O50" s="119"/>
      <c r="P50" s="134"/>
      <c r="Q50" s="134"/>
      <c r="R50" s="134"/>
      <c r="S50" s="135"/>
    </row>
    <row r="51" spans="1:19">
      <c r="A51" s="118">
        <v>1</v>
      </c>
      <c r="B51" s="116" t="s">
        <v>972</v>
      </c>
      <c r="C51" s="458">
        <v>8050</v>
      </c>
      <c r="I51" s="116"/>
      <c r="J51" s="119"/>
      <c r="K51" s="134"/>
      <c r="L51" s="134"/>
      <c r="M51" s="134"/>
      <c r="N51" s="119"/>
      <c r="O51" s="119"/>
      <c r="P51" s="134"/>
      <c r="Q51" s="134"/>
      <c r="R51" s="134"/>
      <c r="S51" s="135"/>
    </row>
    <row r="52" spans="1:19">
      <c r="A52" s="118">
        <v>2</v>
      </c>
      <c r="B52" s="138" t="s">
        <v>1000</v>
      </c>
      <c r="C52" s="459">
        <v>60000</v>
      </c>
      <c r="I52" s="116"/>
      <c r="J52" s="119"/>
      <c r="K52" s="134"/>
      <c r="L52" s="134"/>
      <c r="M52" s="134"/>
      <c r="N52" s="119"/>
      <c r="O52" s="119"/>
      <c r="P52" s="134"/>
      <c r="Q52" s="134"/>
      <c r="R52" s="134"/>
      <c r="S52" s="135"/>
    </row>
    <row r="53" spans="1:19" ht="16.5">
      <c r="B53" s="118" t="s">
        <v>998</v>
      </c>
      <c r="C53" s="123">
        <f>SUM(C49:C52)</f>
        <v>112450</v>
      </c>
      <c r="D53" s="460"/>
      <c r="I53" s="116"/>
      <c r="J53" s="119"/>
      <c r="K53" s="134"/>
      <c r="L53" s="134"/>
      <c r="M53" s="134"/>
      <c r="N53" s="119"/>
      <c r="O53" s="119"/>
      <c r="P53" s="134"/>
      <c r="Q53" s="134"/>
      <c r="R53" s="134"/>
      <c r="S53" s="135"/>
    </row>
    <row r="54" spans="1:19">
      <c r="A54" s="382"/>
      <c r="I54" s="116"/>
      <c r="J54" s="119"/>
      <c r="K54" s="134"/>
      <c r="L54" s="134"/>
      <c r="M54" s="134"/>
      <c r="N54" s="119"/>
      <c r="O54" s="119"/>
      <c r="P54" s="134"/>
      <c r="Q54" s="134"/>
      <c r="R54" s="134"/>
      <c r="S54" s="135"/>
    </row>
    <row r="55" spans="1:19">
      <c r="A55" s="118">
        <v>1</v>
      </c>
      <c r="B55" s="118" t="s">
        <v>1003</v>
      </c>
      <c r="C55" s="117" t="s">
        <v>969</v>
      </c>
      <c r="D55" s="118" t="s">
        <v>970</v>
      </c>
      <c r="I55" s="116">
        <v>504</v>
      </c>
      <c r="J55" s="119">
        <v>22</v>
      </c>
      <c r="K55" s="134">
        <v>-92.216748768472826</v>
      </c>
      <c r="L55" s="134">
        <f t="shared" si="0"/>
        <v>0</v>
      </c>
      <c r="M55" s="134">
        <f t="shared" si="1"/>
        <v>0</v>
      </c>
      <c r="N55" s="119"/>
      <c r="O55" s="119"/>
      <c r="P55" s="134">
        <f t="shared" si="3"/>
        <v>0</v>
      </c>
      <c r="Q55" s="134">
        <f t="shared" si="4"/>
        <v>0</v>
      </c>
      <c r="R55" s="134">
        <f t="shared" si="5"/>
        <v>0</v>
      </c>
      <c r="S55" s="135" t="str">
        <f>VLOOKUP(I55,[2]okresy_ciselnik!$A$1:$B$79,2,FALSE)</f>
        <v>Kysucké Nové Mesto</v>
      </c>
    </row>
    <row r="56" spans="1:19">
      <c r="A56" s="118">
        <v>2</v>
      </c>
      <c r="B56" s="118" t="s">
        <v>999</v>
      </c>
      <c r="C56" s="117" t="s">
        <v>993</v>
      </c>
      <c r="D56" s="118" t="s">
        <v>997</v>
      </c>
      <c r="I56" s="116"/>
      <c r="J56" s="119"/>
      <c r="K56" s="134"/>
      <c r="L56" s="134"/>
      <c r="M56" s="134"/>
      <c r="N56" s="119"/>
      <c r="O56" s="119"/>
      <c r="P56" s="134"/>
      <c r="Q56" s="134"/>
      <c r="R56" s="134"/>
      <c r="S56" s="135"/>
    </row>
    <row r="57" spans="1:19">
      <c r="B57" s="118" t="s">
        <v>996</v>
      </c>
      <c r="C57" s="123">
        <v>40000</v>
      </c>
      <c r="I57" s="116"/>
      <c r="J57" s="119"/>
      <c r="K57" s="134"/>
      <c r="L57" s="134"/>
      <c r="M57" s="134"/>
      <c r="N57" s="119"/>
      <c r="O57" s="119"/>
      <c r="P57" s="134"/>
      <c r="Q57" s="134"/>
      <c r="R57" s="134"/>
      <c r="S57" s="135"/>
    </row>
    <row r="58" spans="1:19">
      <c r="B58" s="118" t="s">
        <v>994</v>
      </c>
      <c r="C58" s="123">
        <v>55000</v>
      </c>
      <c r="I58" s="116"/>
      <c r="J58" s="119"/>
      <c r="K58" s="134"/>
      <c r="L58" s="134"/>
      <c r="M58" s="134"/>
      <c r="N58" s="119"/>
      <c r="O58" s="119"/>
      <c r="P58" s="134"/>
      <c r="Q58" s="134"/>
      <c r="R58" s="134"/>
      <c r="S58" s="135"/>
    </row>
    <row r="59" spans="1:19">
      <c r="B59" s="139" t="s">
        <v>995</v>
      </c>
      <c r="C59" s="140">
        <v>85000</v>
      </c>
      <c r="I59" s="116"/>
      <c r="J59" s="119"/>
      <c r="K59" s="134"/>
      <c r="L59" s="134"/>
      <c r="M59" s="134"/>
      <c r="N59" s="119"/>
      <c r="O59" s="119"/>
      <c r="P59" s="134"/>
      <c r="Q59" s="134"/>
      <c r="R59" s="134"/>
      <c r="S59" s="135"/>
    </row>
    <row r="60" spans="1:19">
      <c r="B60" s="118" t="s">
        <v>698</v>
      </c>
      <c r="C60" s="123">
        <f>AVERAGE(C57:C59)</f>
        <v>60000</v>
      </c>
      <c r="I60" s="116"/>
      <c r="J60" s="119"/>
      <c r="K60" s="134"/>
      <c r="L60" s="134"/>
      <c r="M60" s="134"/>
      <c r="N60" s="119"/>
      <c r="O60" s="119"/>
      <c r="P60" s="134"/>
      <c r="Q60" s="134"/>
      <c r="R60" s="134"/>
      <c r="S60" s="135"/>
    </row>
    <row r="61" spans="1:19">
      <c r="C61" s="123"/>
      <c r="I61" s="116"/>
      <c r="J61" s="119"/>
      <c r="K61" s="134"/>
      <c r="L61" s="134"/>
      <c r="M61" s="134"/>
      <c r="N61" s="119"/>
      <c r="O61" s="119"/>
      <c r="P61" s="134"/>
      <c r="Q61" s="134"/>
      <c r="R61" s="134"/>
      <c r="S61" s="135"/>
    </row>
    <row r="62" spans="1:19">
      <c r="B62" s="118" t="s">
        <v>1002</v>
      </c>
      <c r="C62" s="118" t="s">
        <v>973</v>
      </c>
      <c r="I62" s="116">
        <v>511</v>
      </c>
      <c r="J62" s="119">
        <v>23</v>
      </c>
      <c r="K62" s="134">
        <v>1085.1799131968</v>
      </c>
      <c r="L62" s="134">
        <f t="shared" si="0"/>
        <v>41</v>
      </c>
      <c r="M62" s="134">
        <f t="shared" si="1"/>
        <v>18</v>
      </c>
      <c r="N62" s="119"/>
      <c r="O62" s="119"/>
      <c r="P62" s="134">
        <f t="shared" si="3"/>
        <v>0</v>
      </c>
      <c r="Q62" s="134">
        <f t="shared" si="4"/>
        <v>18</v>
      </c>
      <c r="R62" s="134">
        <f t="shared" si="5"/>
        <v>5110430.6064626519</v>
      </c>
      <c r="S62" s="135" t="str">
        <f>VLOOKUP(I62,[2]okresy_ciselnik!$A$1:$B$79,2,FALSE)</f>
        <v>Žilina</v>
      </c>
    </row>
    <row r="63" spans="1:19">
      <c r="I63" s="116">
        <v>601</v>
      </c>
      <c r="J63" s="119">
        <v>14</v>
      </c>
      <c r="K63" s="134">
        <v>503.65097511768727</v>
      </c>
      <c r="L63" s="134">
        <f t="shared" si="0"/>
        <v>19</v>
      </c>
      <c r="M63" s="134">
        <f t="shared" si="1"/>
        <v>5</v>
      </c>
      <c r="N63" s="119"/>
      <c r="O63" s="119"/>
      <c r="P63" s="134">
        <f t="shared" si="3"/>
        <v>0</v>
      </c>
      <c r="Q63" s="134">
        <f t="shared" si="4"/>
        <v>5</v>
      </c>
      <c r="R63" s="134">
        <f t="shared" si="5"/>
        <v>1419564.0573507366</v>
      </c>
      <c r="S63" s="135" t="str">
        <f>VLOOKUP(I63,[2]okresy_ciselnik!$A$1:$B$79,2,FALSE)</f>
        <v>Banská Bystrica</v>
      </c>
    </row>
    <row r="64" spans="1:19">
      <c r="B64" s="461" t="s">
        <v>974</v>
      </c>
      <c r="C64" s="462" t="s">
        <v>975</v>
      </c>
      <c r="I64" s="116">
        <v>602</v>
      </c>
      <c r="J64" s="119">
        <v>8</v>
      </c>
      <c r="K64" s="134">
        <v>-97.802416488983681</v>
      </c>
      <c r="L64" s="134">
        <f t="shared" si="0"/>
        <v>0</v>
      </c>
      <c r="M64" s="134">
        <f t="shared" si="1"/>
        <v>0</v>
      </c>
      <c r="N64" s="119"/>
      <c r="O64" s="119"/>
      <c r="P64" s="134">
        <f t="shared" si="3"/>
        <v>0</v>
      </c>
      <c r="Q64" s="134">
        <f t="shared" si="4"/>
        <v>0</v>
      </c>
      <c r="R64" s="134">
        <f t="shared" si="5"/>
        <v>0</v>
      </c>
      <c r="S64" s="135" t="str">
        <f>VLOOKUP(I64,[2]okresy_ciselnik!$A$1:$B$79,2,FALSE)</f>
        <v>Banská Štiavnica</v>
      </c>
    </row>
    <row r="65" spans="2:19">
      <c r="B65" s="461" t="s">
        <v>976</v>
      </c>
      <c r="C65" s="463">
        <v>0</v>
      </c>
      <c r="I65" s="116">
        <v>603</v>
      </c>
      <c r="J65" s="119">
        <v>18</v>
      </c>
      <c r="K65" s="134">
        <v>-137.00599700149905</v>
      </c>
      <c r="L65" s="134">
        <f t="shared" si="0"/>
        <v>0</v>
      </c>
      <c r="M65" s="134">
        <f t="shared" si="1"/>
        <v>0</v>
      </c>
      <c r="N65" s="119"/>
      <c r="O65" s="119"/>
      <c r="P65" s="134">
        <f t="shared" si="3"/>
        <v>0</v>
      </c>
      <c r="Q65" s="134">
        <f t="shared" si="4"/>
        <v>0</v>
      </c>
      <c r="R65" s="134">
        <f t="shared" si="5"/>
        <v>0</v>
      </c>
      <c r="S65" s="135" t="str">
        <f>VLOOKUP(I65,[2]okresy_ciselnik!$A$1:$B$79,2,FALSE)</f>
        <v>Brezno</v>
      </c>
    </row>
    <row r="66" spans="2:19">
      <c r="I66" s="116">
        <v>604</v>
      </c>
      <c r="J66" s="119">
        <v>1</v>
      </c>
      <c r="K66" s="134">
        <v>-16.799542682926585</v>
      </c>
      <c r="L66" s="134">
        <f t="shared" si="0"/>
        <v>0</v>
      </c>
      <c r="M66" s="134">
        <f t="shared" si="1"/>
        <v>0</v>
      </c>
      <c r="N66" s="119"/>
      <c r="O66" s="119"/>
      <c r="P66" s="134">
        <f t="shared" si="3"/>
        <v>0</v>
      </c>
      <c r="Q66" s="134">
        <f t="shared" si="4"/>
        <v>0</v>
      </c>
      <c r="R66" s="134">
        <f t="shared" si="5"/>
        <v>0</v>
      </c>
      <c r="S66" s="135" t="str">
        <f>VLOOKUP(I66,[2]okresy_ciselnik!$A$1:$B$79,2,FALSE)</f>
        <v>Detva</v>
      </c>
    </row>
    <row r="67" spans="2:19">
      <c r="B67" s="464"/>
      <c r="C67" s="465" t="s">
        <v>977</v>
      </c>
      <c r="D67" s="466"/>
      <c r="E67" s="467"/>
      <c r="I67" s="116">
        <v>605</v>
      </c>
      <c r="J67" s="119">
        <v>7</v>
      </c>
      <c r="K67" s="134">
        <v>-38.289156626505928</v>
      </c>
      <c r="L67" s="134">
        <f t="shared" si="0"/>
        <v>0</v>
      </c>
      <c r="M67" s="134">
        <f t="shared" si="1"/>
        <v>0</v>
      </c>
      <c r="N67" s="119"/>
      <c r="O67" s="119"/>
      <c r="P67" s="134">
        <f t="shared" si="3"/>
        <v>0</v>
      </c>
      <c r="Q67" s="134">
        <f t="shared" si="4"/>
        <v>0</v>
      </c>
      <c r="R67" s="134">
        <f t="shared" si="5"/>
        <v>0</v>
      </c>
      <c r="S67" s="135" t="str">
        <f>VLOOKUP(I67,[2]okresy_ciselnik!$A$1:$B$79,2,FALSE)</f>
        <v>Krupina</v>
      </c>
    </row>
    <row r="68" spans="2:19">
      <c r="B68" s="465" t="s">
        <v>978</v>
      </c>
      <c r="C68" s="464" t="s">
        <v>979</v>
      </c>
      <c r="D68" s="468" t="s">
        <v>980</v>
      </c>
      <c r="E68" s="469" t="s">
        <v>981</v>
      </c>
      <c r="I68" s="116">
        <v>606</v>
      </c>
      <c r="J68" s="119">
        <v>30</v>
      </c>
      <c r="K68" s="134">
        <v>-470.96091855655322</v>
      </c>
      <c r="L68" s="134">
        <f t="shared" si="0"/>
        <v>0</v>
      </c>
      <c r="M68" s="134">
        <f t="shared" si="1"/>
        <v>0</v>
      </c>
      <c r="N68" s="119"/>
      <c r="O68" s="119"/>
      <c r="P68" s="134">
        <f t="shared" si="3"/>
        <v>0</v>
      </c>
      <c r="Q68" s="134">
        <f t="shared" si="4"/>
        <v>0</v>
      </c>
      <c r="R68" s="134">
        <f t="shared" si="5"/>
        <v>0</v>
      </c>
      <c r="S68" s="135" t="str">
        <f>VLOOKUP(I68,[2]okresy_ciselnik!$A$1:$B$79,2,FALSE)</f>
        <v>Lučenec</v>
      </c>
    </row>
    <row r="69" spans="2:19">
      <c r="B69" s="464" t="s">
        <v>965</v>
      </c>
      <c r="C69" s="470">
        <v>69</v>
      </c>
      <c r="D69" s="471">
        <v>8567</v>
      </c>
      <c r="E69" s="472">
        <v>30810.666666666661</v>
      </c>
      <c r="I69" s="116">
        <v>607</v>
      </c>
      <c r="J69" s="119">
        <v>4</v>
      </c>
      <c r="K69" s="134">
        <v>-131.80563224737716</v>
      </c>
      <c r="L69" s="134">
        <f t="shared" si="0"/>
        <v>0</v>
      </c>
      <c r="M69" s="134">
        <f t="shared" si="1"/>
        <v>0</v>
      </c>
      <c r="N69" s="119"/>
      <c r="O69" s="119"/>
      <c r="P69" s="134">
        <f t="shared" si="3"/>
        <v>0</v>
      </c>
      <c r="Q69" s="134">
        <f t="shared" si="4"/>
        <v>0</v>
      </c>
      <c r="R69" s="134">
        <f t="shared" si="5"/>
        <v>0</v>
      </c>
      <c r="S69" s="135" t="str">
        <f>VLOOKUP(I69,[2]okresy_ciselnik!$A$1:$B$79,2,FALSE)</f>
        <v>Poltár</v>
      </c>
    </row>
    <row r="70" spans="2:19">
      <c r="B70" s="473" t="s">
        <v>966</v>
      </c>
      <c r="C70" s="474">
        <v>47</v>
      </c>
      <c r="D70" s="475">
        <v>2703</v>
      </c>
      <c r="E70" s="476">
        <v>9194.6666666666661</v>
      </c>
      <c r="I70" s="116">
        <v>608</v>
      </c>
      <c r="J70" s="119">
        <v>0</v>
      </c>
      <c r="K70" s="134">
        <v>-363.07853523721769</v>
      </c>
      <c r="L70" s="134">
        <f t="shared" si="0"/>
        <v>0</v>
      </c>
      <c r="M70" s="134">
        <f t="shared" si="1"/>
        <v>0</v>
      </c>
      <c r="N70" s="119"/>
      <c r="O70" s="119"/>
      <c r="P70" s="134">
        <f t="shared" si="3"/>
        <v>0</v>
      </c>
      <c r="Q70" s="134">
        <f t="shared" si="4"/>
        <v>0</v>
      </c>
      <c r="R70" s="134">
        <f t="shared" si="5"/>
        <v>0</v>
      </c>
      <c r="S70" s="135" t="str">
        <f>VLOOKUP(I70,[2]okresy_ciselnik!$A$1:$B$79,2,FALSE)</f>
        <v>Revúca</v>
      </c>
    </row>
    <row r="71" spans="2:19">
      <c r="B71" s="473" t="s">
        <v>967</v>
      </c>
      <c r="C71" s="474">
        <v>59</v>
      </c>
      <c r="D71" s="475">
        <v>2502</v>
      </c>
      <c r="E71" s="476">
        <v>5568.3333333333321</v>
      </c>
      <c r="I71" s="116">
        <v>609</v>
      </c>
      <c r="J71" s="119">
        <v>8</v>
      </c>
      <c r="K71" s="134">
        <v>-512.00614439324181</v>
      </c>
      <c r="L71" s="134">
        <f t="shared" si="0"/>
        <v>0</v>
      </c>
      <c r="M71" s="134">
        <f t="shared" si="1"/>
        <v>0</v>
      </c>
      <c r="N71" s="119"/>
      <c r="O71" s="119"/>
      <c r="P71" s="134">
        <f t="shared" si="3"/>
        <v>0</v>
      </c>
      <c r="Q71" s="134">
        <f t="shared" si="4"/>
        <v>0</v>
      </c>
      <c r="R71" s="134">
        <f t="shared" si="5"/>
        <v>0</v>
      </c>
      <c r="S71" s="135" t="str">
        <f>VLOOKUP(I71,[2]okresy_ciselnik!$A$1:$B$79,2,FALSE)</f>
        <v>Rimavská Sobota</v>
      </c>
    </row>
    <row r="72" spans="2:19">
      <c r="B72" s="473" t="s">
        <v>968</v>
      </c>
      <c r="C72" s="474">
        <v>38</v>
      </c>
      <c r="D72" s="475">
        <v>885</v>
      </c>
      <c r="E72" s="476">
        <v>1405.3333333333335</v>
      </c>
      <c r="I72" s="116">
        <v>610</v>
      </c>
      <c r="J72" s="119">
        <v>13</v>
      </c>
      <c r="K72" s="134">
        <v>-146.46825842696626</v>
      </c>
      <c r="L72" s="134">
        <f t="shared" si="0"/>
        <v>0</v>
      </c>
      <c r="M72" s="134">
        <f t="shared" si="1"/>
        <v>0</v>
      </c>
      <c r="N72" s="119"/>
      <c r="O72" s="119"/>
      <c r="P72" s="134">
        <f t="shared" si="3"/>
        <v>0</v>
      </c>
      <c r="Q72" s="134">
        <f t="shared" si="4"/>
        <v>0</v>
      </c>
      <c r="R72" s="134">
        <f t="shared" si="5"/>
        <v>0</v>
      </c>
      <c r="S72" s="135" t="str">
        <f>VLOOKUP(I72,[2]okresy_ciselnik!$A$1:$B$79,2,FALSE)</f>
        <v>Veľký Krtíš</v>
      </c>
    </row>
    <row r="73" spans="2:19">
      <c r="B73" s="477" t="s">
        <v>982</v>
      </c>
      <c r="C73" s="478">
        <v>213</v>
      </c>
      <c r="D73" s="479">
        <v>14657</v>
      </c>
      <c r="E73" s="480">
        <v>46978.999999999985</v>
      </c>
      <c r="I73" s="116">
        <v>611</v>
      </c>
      <c r="J73" s="119">
        <v>22</v>
      </c>
      <c r="K73" s="134">
        <v>-43.625528169014615</v>
      </c>
      <c r="L73" s="134">
        <f t="shared" si="0"/>
        <v>0</v>
      </c>
      <c r="M73" s="134">
        <f t="shared" si="1"/>
        <v>0</v>
      </c>
      <c r="N73" s="119"/>
      <c r="O73" s="119"/>
      <c r="P73" s="134">
        <f t="shared" si="3"/>
        <v>0</v>
      </c>
      <c r="Q73" s="134">
        <f t="shared" si="4"/>
        <v>0</v>
      </c>
      <c r="R73" s="134">
        <f t="shared" si="5"/>
        <v>0</v>
      </c>
      <c r="S73" s="135" t="str">
        <f>VLOOKUP(I73,[2]okresy_ciselnik!$A$1:$B$79,2,FALSE)</f>
        <v>Zvolen</v>
      </c>
    </row>
    <row r="74" spans="2:19">
      <c r="I74" s="116">
        <v>612</v>
      </c>
      <c r="J74" s="119">
        <v>4</v>
      </c>
      <c r="K74" s="134">
        <v>-59.759547383309837</v>
      </c>
      <c r="L74" s="134">
        <f t="shared" si="0"/>
        <v>0</v>
      </c>
      <c r="M74" s="134">
        <f t="shared" si="1"/>
        <v>0</v>
      </c>
      <c r="N74" s="119"/>
      <c r="O74" s="119"/>
      <c r="P74" s="134">
        <f t="shared" si="3"/>
        <v>0</v>
      </c>
      <c r="Q74" s="134">
        <f t="shared" si="4"/>
        <v>0</v>
      </c>
      <c r="R74" s="134">
        <f t="shared" si="5"/>
        <v>0</v>
      </c>
      <c r="S74" s="135" t="str">
        <f>VLOOKUP(I74,[2]okresy_ciselnik!$A$1:$B$79,2,FALSE)</f>
        <v>Žarnovica</v>
      </c>
    </row>
    <row r="75" spans="2:19">
      <c r="I75" s="116">
        <v>613</v>
      </c>
      <c r="J75" s="119">
        <v>8</v>
      </c>
      <c r="K75" s="134">
        <v>-60.787194961952537</v>
      </c>
      <c r="L75" s="134">
        <f t="shared" si="0"/>
        <v>0</v>
      </c>
      <c r="M75" s="134">
        <f t="shared" si="1"/>
        <v>0</v>
      </c>
      <c r="N75" s="119"/>
      <c r="O75" s="119"/>
      <c r="P75" s="134">
        <f t="shared" si="3"/>
        <v>0</v>
      </c>
      <c r="Q75" s="134">
        <f t="shared" si="4"/>
        <v>0</v>
      </c>
      <c r="R75" s="134">
        <f t="shared" si="5"/>
        <v>0</v>
      </c>
      <c r="S75" s="135" t="str">
        <f>VLOOKUP(I75,[2]okresy_ciselnik!$A$1:$B$79,2,FALSE)</f>
        <v>Žiar nad Hronom</v>
      </c>
    </row>
    <row r="76" spans="2:19">
      <c r="B76" s="464"/>
      <c r="C76" s="464" t="s">
        <v>977</v>
      </c>
      <c r="D76" s="466"/>
      <c r="E76" s="467"/>
      <c r="I76" s="116">
        <v>701</v>
      </c>
      <c r="J76" s="119">
        <v>26</v>
      </c>
      <c r="K76" s="134">
        <v>-28.364277616828986</v>
      </c>
      <c r="L76" s="134">
        <f t="shared" si="0"/>
        <v>0</v>
      </c>
      <c r="M76" s="134">
        <f t="shared" si="1"/>
        <v>0</v>
      </c>
      <c r="N76" s="119"/>
      <c r="O76" s="119"/>
      <c r="P76" s="134">
        <f t="shared" si="3"/>
        <v>0</v>
      </c>
      <c r="Q76" s="134">
        <f t="shared" si="4"/>
        <v>0</v>
      </c>
      <c r="R76" s="134">
        <f t="shared" si="5"/>
        <v>0</v>
      </c>
      <c r="S76" s="135" t="str">
        <f>VLOOKUP(I76,[2]okresy_ciselnik!$A$1:$B$79,2,FALSE)</f>
        <v>Bardejov</v>
      </c>
    </row>
    <row r="77" spans="2:19">
      <c r="B77" s="464" t="s">
        <v>978</v>
      </c>
      <c r="C77" s="464" t="s">
        <v>979</v>
      </c>
      <c r="D77" s="468" t="s">
        <v>980</v>
      </c>
      <c r="E77" s="469" t="s">
        <v>981</v>
      </c>
      <c r="I77" s="116">
        <v>702</v>
      </c>
      <c r="J77" s="119">
        <v>18</v>
      </c>
      <c r="K77" s="134">
        <v>-357.87929039722349</v>
      </c>
      <c r="L77" s="134">
        <f t="shared" si="0"/>
        <v>0</v>
      </c>
      <c r="M77" s="134">
        <f t="shared" si="1"/>
        <v>0</v>
      </c>
      <c r="N77" s="119"/>
      <c r="O77" s="119"/>
      <c r="P77" s="134">
        <f t="shared" si="3"/>
        <v>0</v>
      </c>
      <c r="Q77" s="134">
        <f t="shared" si="4"/>
        <v>0</v>
      </c>
      <c r="R77" s="134">
        <f t="shared" si="5"/>
        <v>0</v>
      </c>
      <c r="S77" s="135" t="str">
        <f>VLOOKUP(I77,[2]okresy_ciselnik!$A$1:$B$79,2,FALSE)</f>
        <v>Humenné</v>
      </c>
    </row>
    <row r="78" spans="2:19">
      <c r="B78" s="464" t="s">
        <v>965</v>
      </c>
      <c r="C78" s="470">
        <v>69</v>
      </c>
      <c r="D78" s="471">
        <v>8567</v>
      </c>
      <c r="E78" s="472">
        <v>30810.666666666661</v>
      </c>
      <c r="I78" s="116">
        <v>703</v>
      </c>
      <c r="J78" s="119">
        <v>0</v>
      </c>
      <c r="K78" s="134">
        <v>-0.84439274080978066</v>
      </c>
      <c r="L78" s="134">
        <f t="shared" si="0"/>
        <v>0</v>
      </c>
      <c r="M78" s="134">
        <f t="shared" si="1"/>
        <v>0</v>
      </c>
      <c r="N78" s="119"/>
      <c r="O78" s="119"/>
      <c r="P78" s="134">
        <f t="shared" si="3"/>
        <v>0</v>
      </c>
      <c r="Q78" s="134">
        <f t="shared" si="4"/>
        <v>0</v>
      </c>
      <c r="R78" s="134">
        <f t="shared" si="5"/>
        <v>0</v>
      </c>
      <c r="S78" s="135" t="str">
        <f>VLOOKUP(I78,[2]okresy_ciselnik!$A$1:$B$79,2,FALSE)</f>
        <v>Kežmarok</v>
      </c>
    </row>
    <row r="79" spans="2:19">
      <c r="B79" s="473" t="s">
        <v>966</v>
      </c>
      <c r="C79" s="474">
        <v>47</v>
      </c>
      <c r="D79" s="475">
        <v>2703</v>
      </c>
      <c r="E79" s="476">
        <v>9194.6666666666661</v>
      </c>
      <c r="I79" s="116">
        <v>704</v>
      </c>
      <c r="J79" s="119">
        <v>9</v>
      </c>
      <c r="K79" s="134">
        <v>-101.55964771817435</v>
      </c>
      <c r="L79" s="134">
        <f t="shared" si="0"/>
        <v>0</v>
      </c>
      <c r="M79" s="134">
        <f t="shared" si="1"/>
        <v>0</v>
      </c>
      <c r="N79" s="119"/>
      <c r="O79" s="119"/>
      <c r="P79" s="134">
        <f t="shared" si="3"/>
        <v>0</v>
      </c>
      <c r="Q79" s="134">
        <f t="shared" si="4"/>
        <v>0</v>
      </c>
      <c r="R79" s="134">
        <f t="shared" si="5"/>
        <v>0</v>
      </c>
      <c r="S79" s="135" t="str">
        <f>VLOOKUP(I79,[2]okresy_ciselnik!$A$1:$B$79,2,FALSE)</f>
        <v>Levoča</v>
      </c>
    </row>
    <row r="80" spans="2:19">
      <c r="B80" s="473" t="s">
        <v>967</v>
      </c>
      <c r="C80" s="474">
        <v>59</v>
      </c>
      <c r="D80" s="475">
        <v>2502</v>
      </c>
      <c r="E80" s="476">
        <v>5568.3333333333321</v>
      </c>
      <c r="I80" s="116">
        <v>705</v>
      </c>
      <c r="J80" s="119">
        <v>11</v>
      </c>
      <c r="K80" s="134">
        <v>-83.789840637450197</v>
      </c>
      <c r="L80" s="134">
        <f t="shared" si="0"/>
        <v>0</v>
      </c>
      <c r="M80" s="134">
        <f t="shared" si="1"/>
        <v>0</v>
      </c>
      <c r="N80" s="119"/>
      <c r="O80" s="119"/>
      <c r="P80" s="134">
        <f t="shared" si="3"/>
        <v>0</v>
      </c>
      <c r="Q80" s="134">
        <f t="shared" si="4"/>
        <v>0</v>
      </c>
      <c r="R80" s="134">
        <f t="shared" si="5"/>
        <v>0</v>
      </c>
      <c r="S80" s="135" t="str">
        <f>VLOOKUP(I80,[2]okresy_ciselnik!$A$1:$B$79,2,FALSE)</f>
        <v>Medzilaborce</v>
      </c>
    </row>
    <row r="81" spans="2:19">
      <c r="B81" s="473" t="s">
        <v>968</v>
      </c>
      <c r="C81" s="474">
        <v>38</v>
      </c>
      <c r="D81" s="475">
        <v>885</v>
      </c>
      <c r="E81" s="476">
        <v>1405.3333333333335</v>
      </c>
      <c r="I81" s="116">
        <v>706</v>
      </c>
      <c r="J81" s="119">
        <v>35</v>
      </c>
      <c r="K81" s="134">
        <v>-249.65325310267144</v>
      </c>
      <c r="L81" s="134">
        <f t="shared" si="0"/>
        <v>0</v>
      </c>
      <c r="M81" s="134">
        <f t="shared" si="1"/>
        <v>0</v>
      </c>
      <c r="N81" s="119"/>
      <c r="O81" s="119"/>
      <c r="P81" s="134">
        <f t="shared" si="3"/>
        <v>0</v>
      </c>
      <c r="Q81" s="134">
        <f t="shared" si="4"/>
        <v>0</v>
      </c>
      <c r="R81" s="134">
        <f t="shared" si="5"/>
        <v>0</v>
      </c>
      <c r="S81" s="135" t="str">
        <f>VLOOKUP(I81,[2]okresy_ciselnik!$A$1:$B$79,2,FALSE)</f>
        <v>Poprad</v>
      </c>
    </row>
    <row r="82" spans="2:19">
      <c r="B82" s="477" t="s">
        <v>982</v>
      </c>
      <c r="C82" s="478">
        <v>213</v>
      </c>
      <c r="D82" s="479">
        <v>14657</v>
      </c>
      <c r="E82" s="480">
        <v>46978.999999999985</v>
      </c>
      <c r="I82" s="116">
        <v>707</v>
      </c>
      <c r="J82" s="119">
        <v>10</v>
      </c>
      <c r="K82" s="134">
        <v>663.83513948497784</v>
      </c>
      <c r="L82" s="134">
        <f t="shared" si="0"/>
        <v>25</v>
      </c>
      <c r="M82" s="134">
        <f t="shared" si="1"/>
        <v>15</v>
      </c>
      <c r="N82" s="119"/>
      <c r="O82" s="119"/>
      <c r="P82" s="134">
        <f t="shared" si="3"/>
        <v>0</v>
      </c>
      <c r="Q82" s="134">
        <f t="shared" si="4"/>
        <v>15</v>
      </c>
      <c r="R82" s="134">
        <f t="shared" si="5"/>
        <v>4258692.1720522102</v>
      </c>
      <c r="S82" s="135" t="str">
        <f>VLOOKUP(I82,[2]okresy_ciselnik!$A$1:$B$79,2,FALSE)</f>
        <v>Prešov</v>
      </c>
    </row>
    <row r="83" spans="2:19">
      <c r="I83" s="116">
        <v>708</v>
      </c>
      <c r="J83" s="119">
        <v>26</v>
      </c>
      <c r="K83" s="134">
        <v>392.77663934426255</v>
      </c>
      <c r="L83" s="134">
        <f t="shared" si="0"/>
        <v>15</v>
      </c>
      <c r="M83" s="134">
        <f t="shared" si="1"/>
        <v>0</v>
      </c>
      <c r="N83" s="119"/>
      <c r="O83" s="119"/>
      <c r="P83" s="134">
        <f t="shared" si="3"/>
        <v>0</v>
      </c>
      <c r="Q83" s="134">
        <f t="shared" si="4"/>
        <v>0</v>
      </c>
      <c r="R83" s="134">
        <f t="shared" si="5"/>
        <v>0</v>
      </c>
      <c r="S83" s="135" t="str">
        <f>VLOOKUP(I83,[2]okresy_ciselnik!$A$1:$B$79,2,FALSE)</f>
        <v>Sabinov</v>
      </c>
    </row>
    <row r="84" spans="2:19">
      <c r="I84" s="116">
        <v>709</v>
      </c>
      <c r="J84" s="119">
        <v>20</v>
      </c>
      <c r="K84" s="134">
        <v>-249.89438943894402</v>
      </c>
      <c r="L84" s="134">
        <f t="shared" si="0"/>
        <v>0</v>
      </c>
      <c r="M84" s="134">
        <f t="shared" si="1"/>
        <v>0</v>
      </c>
      <c r="N84" s="119"/>
      <c r="O84" s="119"/>
      <c r="P84" s="134">
        <f t="shared" si="3"/>
        <v>0</v>
      </c>
      <c r="Q84" s="134">
        <f t="shared" si="4"/>
        <v>0</v>
      </c>
      <c r="R84" s="134">
        <f t="shared" si="5"/>
        <v>0</v>
      </c>
      <c r="S84" s="135" t="str">
        <f>VLOOKUP(I84,[2]okresy_ciselnik!$A$1:$B$79,2,FALSE)</f>
        <v>Snina</v>
      </c>
    </row>
    <row r="85" spans="2:19">
      <c r="I85" s="116">
        <v>710</v>
      </c>
      <c r="J85" s="119">
        <v>26</v>
      </c>
      <c r="K85" s="134">
        <v>87.945460179733345</v>
      </c>
      <c r="L85" s="134">
        <f t="shared" ref="L85:L99" si="6">IF(K85&gt;0,ROUNDUP(K85/27,0),0)</f>
        <v>4</v>
      </c>
      <c r="M85" s="134">
        <f t="shared" ref="M85:M99" si="7">IF(L85-J85&gt;0,L85-J85,0)</f>
        <v>0</v>
      </c>
      <c r="N85" s="119"/>
      <c r="O85" s="119"/>
      <c r="P85" s="134">
        <f t="shared" si="3"/>
        <v>0</v>
      </c>
      <c r="Q85" s="134">
        <f t="shared" si="4"/>
        <v>0</v>
      </c>
      <c r="R85" s="134">
        <f t="shared" si="5"/>
        <v>0</v>
      </c>
      <c r="S85" s="135" t="str">
        <f>VLOOKUP(I85,[2]okresy_ciselnik!$A$1:$B$79,2,FALSE)</f>
        <v>Stará Ľubovňa</v>
      </c>
    </row>
    <row r="86" spans="2:19">
      <c r="B86" s="129" t="s">
        <v>983</v>
      </c>
      <c r="C86" s="130" t="s">
        <v>974</v>
      </c>
      <c r="D86" s="130" t="s">
        <v>984</v>
      </c>
      <c r="E86" s="130" t="s">
        <v>976</v>
      </c>
      <c r="F86" s="130" t="s">
        <v>985</v>
      </c>
      <c r="G86" s="449" t="s">
        <v>978</v>
      </c>
      <c r="I86" s="116">
        <v>711</v>
      </c>
      <c r="J86" s="119">
        <v>11</v>
      </c>
      <c r="K86" s="134">
        <v>-18.63905325443784</v>
      </c>
      <c r="L86" s="134">
        <f t="shared" si="6"/>
        <v>0</v>
      </c>
      <c r="M86" s="134">
        <f t="shared" si="7"/>
        <v>0</v>
      </c>
      <c r="N86" s="119"/>
      <c r="O86" s="119"/>
      <c r="P86" s="134">
        <f t="shared" si="3"/>
        <v>0</v>
      </c>
      <c r="Q86" s="134">
        <f t="shared" si="4"/>
        <v>0</v>
      </c>
      <c r="R86" s="134">
        <f t="shared" si="5"/>
        <v>0</v>
      </c>
      <c r="S86" s="135" t="str">
        <f>VLOOKUP(I86,[2]okresy_ciselnik!$A$1:$B$79,2,FALSE)</f>
        <v>Stropkov</v>
      </c>
    </row>
    <row r="87" spans="2:19">
      <c r="B87" s="116">
        <v>36158119</v>
      </c>
      <c r="C87" s="119">
        <v>812</v>
      </c>
      <c r="D87" s="120">
        <f>VLOOKUP(B87,[3]ziaci!$A$1:$B$2102,2,FALSE)</f>
        <v>1083.6666666666665</v>
      </c>
      <c r="E87" s="119">
        <f>IFERROR(VLOOKUP(B87,'[3]ZS s kniznicou'!$A$2:$A$1092,1,FALSE),0)</f>
        <v>36158119</v>
      </c>
      <c r="F87" s="450" t="str">
        <f t="shared" ref="F87:G150" si="8">IF(C87&lt;51,"do 50",IF(C87&lt;151,"51-150",IF(C87&lt;251,"151-250","251 a viac")))</f>
        <v>251 a viac</v>
      </c>
      <c r="G87" s="451" t="str">
        <f t="shared" si="8"/>
        <v>251 a viac</v>
      </c>
      <c r="I87" s="116">
        <v>712</v>
      </c>
      <c r="J87" s="119">
        <v>19</v>
      </c>
      <c r="K87" s="134">
        <v>-60.162344223644141</v>
      </c>
      <c r="L87" s="134">
        <f t="shared" si="6"/>
        <v>0</v>
      </c>
      <c r="M87" s="134">
        <f t="shared" si="7"/>
        <v>0</v>
      </c>
      <c r="N87" s="119"/>
      <c r="O87" s="119"/>
      <c r="P87" s="134">
        <f t="shared" si="3"/>
        <v>0</v>
      </c>
      <c r="Q87" s="134">
        <f t="shared" si="4"/>
        <v>0</v>
      </c>
      <c r="R87" s="134">
        <f t="shared" si="5"/>
        <v>0</v>
      </c>
      <c r="S87" s="135" t="str">
        <f>VLOOKUP(I87,[2]okresy_ciselnik!$A$1:$B$79,2,FALSE)</f>
        <v>Svidník</v>
      </c>
    </row>
    <row r="88" spans="2:19">
      <c r="B88" s="116">
        <v>35541091</v>
      </c>
      <c r="C88" s="119">
        <v>645</v>
      </c>
      <c r="D88" s="120">
        <f>VLOOKUP(B88,[3]ziaci!$A$1:$B$2102,2,FALSE)</f>
        <v>986.33333333333326</v>
      </c>
      <c r="E88" s="119">
        <f>IFERROR(VLOOKUP(B88,'[3]ZS s kniznicou'!$A$2:$A$1092,1,FALSE),0)</f>
        <v>0</v>
      </c>
      <c r="F88" s="450" t="str">
        <f t="shared" si="8"/>
        <v>251 a viac</v>
      </c>
      <c r="G88" s="451" t="str">
        <f t="shared" si="8"/>
        <v>251 a viac</v>
      </c>
      <c r="I88" s="116">
        <v>713</v>
      </c>
      <c r="J88" s="119">
        <v>30</v>
      </c>
      <c r="K88" s="134">
        <v>-167.03111448395521</v>
      </c>
      <c r="L88" s="134">
        <f t="shared" si="6"/>
        <v>0</v>
      </c>
      <c r="M88" s="134">
        <f t="shared" si="7"/>
        <v>0</v>
      </c>
      <c r="N88" s="119"/>
      <c r="O88" s="119"/>
      <c r="P88" s="134">
        <f t="shared" si="3"/>
        <v>0</v>
      </c>
      <c r="Q88" s="134">
        <f t="shared" si="4"/>
        <v>0</v>
      </c>
      <c r="R88" s="134">
        <f t="shared" si="5"/>
        <v>0</v>
      </c>
      <c r="S88" s="135" t="str">
        <f>VLOOKUP(I88,[2]okresy_ciselnik!$A$1:$B$79,2,FALSE)</f>
        <v>Vranov nad Topľov</v>
      </c>
    </row>
    <row r="89" spans="2:19">
      <c r="B89" s="116">
        <v>35534656</v>
      </c>
      <c r="C89" s="119">
        <v>470</v>
      </c>
      <c r="D89" s="120">
        <f>VLOOKUP(B89,[3]ziaci!$A$1:$B$2102,2,FALSE)</f>
        <v>760.33333333333326</v>
      </c>
      <c r="E89" s="119">
        <f>IFERROR(VLOOKUP(B89,'[3]ZS s kniznicou'!$A$2:$A$1092,1,FALSE),0)</f>
        <v>35534656</v>
      </c>
      <c r="F89" s="450" t="str">
        <f t="shared" si="8"/>
        <v>251 a viac</v>
      </c>
      <c r="G89" s="451" t="str">
        <f t="shared" si="8"/>
        <v>251 a viac</v>
      </c>
      <c r="I89" s="116">
        <v>801</v>
      </c>
      <c r="J89" s="119">
        <v>6</v>
      </c>
      <c r="K89" s="134">
        <v>190.89640919658996</v>
      </c>
      <c r="L89" s="134">
        <f t="shared" si="6"/>
        <v>8</v>
      </c>
      <c r="M89" s="134">
        <f t="shared" si="7"/>
        <v>2</v>
      </c>
      <c r="N89" s="119"/>
      <c r="O89" s="119"/>
      <c r="P89" s="134">
        <f t="shared" ref="P89" si="9">IF(O89&gt;0,ROUNDUP(O89/27,0),0)</f>
        <v>0</v>
      </c>
      <c r="Q89" s="134">
        <f t="shared" si="4"/>
        <v>2</v>
      </c>
      <c r="R89" s="134">
        <f t="shared" si="5"/>
        <v>567825.62294029468</v>
      </c>
      <c r="S89" s="135" t="str">
        <f>VLOOKUP(I89,[2]okresy_ciselnik!$A$1:$B$79,2,FALSE)</f>
        <v>Gelnica</v>
      </c>
    </row>
    <row r="90" spans="2:19">
      <c r="B90" s="116">
        <v>35544414</v>
      </c>
      <c r="C90" s="119">
        <v>461</v>
      </c>
      <c r="D90" s="120">
        <f>VLOOKUP(B90,[3]ziaci!$A$1:$B$2102,2,FALSE)</f>
        <v>877</v>
      </c>
      <c r="E90" s="119">
        <f>IFERROR(VLOOKUP(B90,'[3]ZS s kniznicou'!$A$2:$A$1092,1,FALSE),0)</f>
        <v>35544414</v>
      </c>
      <c r="F90" s="450" t="str">
        <f t="shared" si="8"/>
        <v>251 a viac</v>
      </c>
      <c r="G90" s="451" t="str">
        <f t="shared" si="8"/>
        <v>251 a viac</v>
      </c>
      <c r="I90" s="116">
        <v>802</v>
      </c>
      <c r="J90" s="119">
        <v>0</v>
      </c>
      <c r="K90" s="134">
        <v>83.218587360594938</v>
      </c>
      <c r="L90" s="134">
        <f t="shared" si="6"/>
        <v>4</v>
      </c>
      <c r="M90" s="134">
        <f t="shared" si="7"/>
        <v>4</v>
      </c>
      <c r="N90" s="119"/>
      <c r="O90" s="119"/>
      <c r="P90" s="119"/>
      <c r="Q90" s="119"/>
      <c r="R90" s="134">
        <f t="shared" si="5"/>
        <v>0</v>
      </c>
      <c r="S90" s="135" t="str">
        <f>VLOOKUP(I90,[2]okresy_ciselnik!$A$1:$B$79,2,FALSE)</f>
        <v>Košice I</v>
      </c>
    </row>
    <row r="91" spans="2:19">
      <c r="B91" s="116">
        <v>35542870</v>
      </c>
      <c r="C91" s="119">
        <v>454</v>
      </c>
      <c r="D91" s="120">
        <f>VLOOKUP(B91,[3]ziaci!$A$1:$B$2102,2,FALSE)</f>
        <v>915.33333333333326</v>
      </c>
      <c r="E91" s="119">
        <f>IFERROR(VLOOKUP(B91,'[3]ZS s kniznicou'!$A$2:$A$1092,1,FALSE),0)</f>
        <v>0</v>
      </c>
      <c r="F91" s="450" t="str">
        <f t="shared" si="8"/>
        <v>251 a viac</v>
      </c>
      <c r="G91" s="451" t="str">
        <f t="shared" si="8"/>
        <v>251 a viac</v>
      </c>
      <c r="I91" s="116">
        <v>803</v>
      </c>
      <c r="J91" s="119">
        <v>11</v>
      </c>
      <c r="K91" s="134">
        <v>372.12568967837433</v>
      </c>
      <c r="L91" s="134">
        <f t="shared" si="6"/>
        <v>14</v>
      </c>
      <c r="M91" s="134">
        <f t="shared" si="7"/>
        <v>3</v>
      </c>
      <c r="N91" s="119"/>
      <c r="O91" s="119"/>
      <c r="P91" s="119"/>
      <c r="Q91" s="119"/>
      <c r="R91" s="134">
        <f t="shared" ref="R91:R99" si="10">Q91*$G$37</f>
        <v>0</v>
      </c>
      <c r="S91" s="135" t="str">
        <f>VLOOKUP(I91,[2]okresy_ciselnik!$A$1:$B$79,2,FALSE)</f>
        <v>Košice II</v>
      </c>
    </row>
    <row r="92" spans="2:19">
      <c r="B92" s="116">
        <v>37874357</v>
      </c>
      <c r="C92" s="119">
        <v>442</v>
      </c>
      <c r="D92" s="120">
        <f>VLOOKUP(B92,[3]ziaci!$A$1:$B$2102,2,FALSE)</f>
        <v>652.66666666666663</v>
      </c>
      <c r="E92" s="119">
        <f>IFERROR(VLOOKUP(B92,'[3]ZS s kniznicou'!$A$2:$A$1092,1,FALSE),0)</f>
        <v>0</v>
      </c>
      <c r="F92" s="450" t="str">
        <f t="shared" si="8"/>
        <v>251 a viac</v>
      </c>
      <c r="G92" s="451" t="str">
        <f t="shared" si="8"/>
        <v>251 a viac</v>
      </c>
      <c r="I92" s="116">
        <v>804</v>
      </c>
      <c r="J92" s="119">
        <v>3</v>
      </c>
      <c r="K92" s="134">
        <v>37.995169082125358</v>
      </c>
      <c r="L92" s="134">
        <f t="shared" si="6"/>
        <v>2</v>
      </c>
      <c r="M92" s="134">
        <f t="shared" si="7"/>
        <v>0</v>
      </c>
      <c r="N92" s="119"/>
      <c r="O92" s="119"/>
      <c r="P92" s="119"/>
      <c r="Q92" s="119"/>
      <c r="R92" s="134">
        <f t="shared" si="10"/>
        <v>0</v>
      </c>
      <c r="S92" s="135" t="str">
        <f>VLOOKUP(I92,[2]okresy_ciselnik!$A$1:$B$79,2,FALSE)</f>
        <v>Košice III</v>
      </c>
    </row>
    <row r="93" spans="2:19">
      <c r="B93" s="116">
        <v>35546018</v>
      </c>
      <c r="C93" s="119">
        <v>417</v>
      </c>
      <c r="D93" s="120">
        <f>VLOOKUP(B93,[3]ziaci!$A$1:$B$2102,2,FALSE)</f>
        <v>629.33333333333326</v>
      </c>
      <c r="E93" s="119">
        <f>IFERROR(VLOOKUP(B93,'[3]ZS s kniznicou'!$A$2:$A$1092,1,FALSE),0)</f>
        <v>0</v>
      </c>
      <c r="F93" s="450" t="str">
        <f t="shared" si="8"/>
        <v>251 a viac</v>
      </c>
      <c r="G93" s="451" t="str">
        <f t="shared" si="8"/>
        <v>251 a viac</v>
      </c>
      <c r="I93" s="116">
        <v>805</v>
      </c>
      <c r="J93" s="119">
        <v>1</v>
      </c>
      <c r="K93" s="134">
        <v>-310.41087613293075</v>
      </c>
      <c r="L93" s="134">
        <f t="shared" si="6"/>
        <v>0</v>
      </c>
      <c r="M93" s="134">
        <f t="shared" si="7"/>
        <v>0</v>
      </c>
      <c r="N93" s="119">
        <f>SUM(J90:J93)</f>
        <v>15</v>
      </c>
      <c r="O93" s="134">
        <f>K90+K91+K92</f>
        <v>493.33944612109462</v>
      </c>
      <c r="P93" s="134">
        <f t="shared" ref="P93:P99" si="11">IF(O93&gt;0,ROUNDUP(O93/27,0),0)</f>
        <v>19</v>
      </c>
      <c r="Q93" s="134">
        <f>IF(P93-N93&gt;0,P93-N93,0)</f>
        <v>4</v>
      </c>
      <c r="R93" s="134">
        <f t="shared" si="10"/>
        <v>1135651.2458805894</v>
      </c>
      <c r="S93" s="135" t="str">
        <f>VLOOKUP(I93,[2]okresy_ciselnik!$A$1:$B$79,2,FALSE)</f>
        <v>Košice IV</v>
      </c>
    </row>
    <row r="94" spans="2:19">
      <c r="B94" s="116">
        <v>35543426</v>
      </c>
      <c r="C94" s="119">
        <v>407</v>
      </c>
      <c r="D94" s="120">
        <f>VLOOKUP(B94,[3]ziaci!$A$1:$B$2102,2,FALSE)</f>
        <v>721</v>
      </c>
      <c r="E94" s="119">
        <f>IFERROR(VLOOKUP(B94,'[3]ZS s kniznicou'!$A$2:$A$1092,1,FALSE),0)</f>
        <v>35543426</v>
      </c>
      <c r="F94" s="450" t="str">
        <f t="shared" si="8"/>
        <v>251 a viac</v>
      </c>
      <c r="G94" s="451" t="str">
        <f t="shared" si="8"/>
        <v>251 a viac</v>
      </c>
      <c r="I94" s="116">
        <v>806</v>
      </c>
      <c r="J94" s="119">
        <v>15</v>
      </c>
      <c r="K94" s="134">
        <v>-17.049732211169612</v>
      </c>
      <c r="L94" s="134">
        <f t="shared" si="6"/>
        <v>0</v>
      </c>
      <c r="M94" s="134">
        <f t="shared" si="7"/>
        <v>0</v>
      </c>
      <c r="N94" s="119"/>
      <c r="O94" s="119">
        <f t="shared" ref="O94:O99" si="12">IF(R94&gt;0,K94,0)</f>
        <v>0</v>
      </c>
      <c r="P94" s="134">
        <f t="shared" si="11"/>
        <v>0</v>
      </c>
      <c r="Q94" s="134">
        <f t="shared" ref="Q94:Q99" si="13">M94</f>
        <v>0</v>
      </c>
      <c r="R94" s="134">
        <f t="shared" si="10"/>
        <v>0</v>
      </c>
      <c r="S94" s="135" t="str">
        <f>VLOOKUP(I94,[2]okresy_ciselnik!$A$1:$B$79,2,FALSE)</f>
        <v>Košice - okolie</v>
      </c>
    </row>
    <row r="95" spans="2:19">
      <c r="B95" s="116">
        <v>37874225</v>
      </c>
      <c r="C95" s="119">
        <v>398</v>
      </c>
      <c r="D95" s="120">
        <f>VLOOKUP(B95,[3]ziaci!$A$1:$B$2102,2,FALSE)</f>
        <v>705</v>
      </c>
      <c r="E95" s="119">
        <f>IFERROR(VLOOKUP(B95,'[3]ZS s kniznicou'!$A$2:$A$1092,1,FALSE),0)</f>
        <v>0</v>
      </c>
      <c r="F95" s="450" t="str">
        <f t="shared" si="8"/>
        <v>251 a viac</v>
      </c>
      <c r="G95" s="451" t="str">
        <f t="shared" si="8"/>
        <v>251 a viac</v>
      </c>
      <c r="I95" s="116">
        <v>807</v>
      </c>
      <c r="J95" s="119">
        <v>15</v>
      </c>
      <c r="K95" s="134">
        <v>-874.65656303972355</v>
      </c>
      <c r="L95" s="134">
        <f t="shared" si="6"/>
        <v>0</v>
      </c>
      <c r="M95" s="134">
        <f t="shared" si="7"/>
        <v>0</v>
      </c>
      <c r="N95" s="119"/>
      <c r="O95" s="119">
        <f t="shared" si="12"/>
        <v>0</v>
      </c>
      <c r="P95" s="134">
        <f t="shared" si="11"/>
        <v>0</v>
      </c>
      <c r="Q95" s="134">
        <f t="shared" si="13"/>
        <v>0</v>
      </c>
      <c r="R95" s="134">
        <f t="shared" si="10"/>
        <v>0</v>
      </c>
      <c r="S95" s="135" t="str">
        <f>VLOOKUP(I95,[2]okresy_ciselnik!$A$1:$B$79,2,FALSE)</f>
        <v>Michalovce</v>
      </c>
    </row>
    <row r="96" spans="2:19">
      <c r="B96" s="116">
        <v>35546573</v>
      </c>
      <c r="C96" s="119">
        <v>394</v>
      </c>
      <c r="D96" s="120">
        <f>VLOOKUP(B96,[3]ziaci!$A$1:$B$2102,2,FALSE)</f>
        <v>625</v>
      </c>
      <c r="E96" s="119">
        <f>IFERROR(VLOOKUP(B96,'[3]ZS s kniznicou'!$A$2:$A$1092,1,FALSE),0)</f>
        <v>35546573</v>
      </c>
      <c r="F96" s="450" t="str">
        <f t="shared" si="8"/>
        <v>251 a viac</v>
      </c>
      <c r="G96" s="451" t="str">
        <f t="shared" si="8"/>
        <v>251 a viac</v>
      </c>
      <c r="I96" s="116">
        <v>808</v>
      </c>
      <c r="J96" s="119">
        <v>38</v>
      </c>
      <c r="K96" s="134">
        <v>-143.58528000000024</v>
      </c>
      <c r="L96" s="134">
        <f t="shared" si="6"/>
        <v>0</v>
      </c>
      <c r="M96" s="134">
        <f t="shared" si="7"/>
        <v>0</v>
      </c>
      <c r="N96" s="119"/>
      <c r="O96" s="119">
        <f t="shared" si="12"/>
        <v>0</v>
      </c>
      <c r="P96" s="134">
        <f t="shared" si="11"/>
        <v>0</v>
      </c>
      <c r="Q96" s="134">
        <f t="shared" si="13"/>
        <v>0</v>
      </c>
      <c r="R96" s="134">
        <f t="shared" si="10"/>
        <v>0</v>
      </c>
      <c r="S96" s="135" t="str">
        <f>VLOOKUP(I96,[2]okresy_ciselnik!$A$1:$B$79,2,FALSE)</f>
        <v>Rožňava</v>
      </c>
    </row>
    <row r="97" spans="2:19">
      <c r="B97" s="116">
        <v>35546751</v>
      </c>
      <c r="C97" s="119">
        <v>379</v>
      </c>
      <c r="D97" s="120">
        <f>VLOOKUP(B97,[3]ziaci!$A$1:$B$2102,2,FALSE)</f>
        <v>688.66666666666663</v>
      </c>
      <c r="E97" s="119">
        <f>IFERROR(VLOOKUP(B97,'[3]ZS s kniznicou'!$A$2:$A$1092,1,FALSE),0)</f>
        <v>35546751</v>
      </c>
      <c r="F97" s="450" t="str">
        <f t="shared" si="8"/>
        <v>251 a viac</v>
      </c>
      <c r="G97" s="451" t="str">
        <f t="shared" si="8"/>
        <v>251 a viac</v>
      </c>
      <c r="I97" s="116">
        <v>809</v>
      </c>
      <c r="J97" s="119">
        <v>11</v>
      </c>
      <c r="K97" s="134">
        <v>-47.529328287606404</v>
      </c>
      <c r="L97" s="134">
        <f t="shared" si="6"/>
        <v>0</v>
      </c>
      <c r="M97" s="134">
        <f t="shared" si="7"/>
        <v>0</v>
      </c>
      <c r="N97" s="119"/>
      <c r="O97" s="119">
        <f t="shared" si="12"/>
        <v>0</v>
      </c>
      <c r="P97" s="134">
        <f t="shared" si="11"/>
        <v>0</v>
      </c>
      <c r="Q97" s="134">
        <f t="shared" si="13"/>
        <v>0</v>
      </c>
      <c r="R97" s="134">
        <f t="shared" si="10"/>
        <v>0</v>
      </c>
      <c r="S97" s="135" t="str">
        <f>VLOOKUP(I97,[2]okresy_ciselnik!$A$1:$B$79,2,FALSE)</f>
        <v>Sobrance</v>
      </c>
    </row>
    <row r="98" spans="2:19">
      <c r="B98" s="116">
        <v>710062222</v>
      </c>
      <c r="C98" s="119">
        <v>330</v>
      </c>
      <c r="D98" s="120">
        <f>VLOOKUP(B98,[3]ziaci!$A$1:$B$2102,2,FALSE)</f>
        <v>545.66666666666663</v>
      </c>
      <c r="E98" s="119">
        <f>IFERROR(VLOOKUP(B98,'[3]ZS s kniznicou'!$A$2:$A$1092,1,FALSE),0)</f>
        <v>0</v>
      </c>
      <c r="F98" s="450" t="str">
        <f t="shared" si="8"/>
        <v>251 a viac</v>
      </c>
      <c r="G98" s="451" t="str">
        <f t="shared" si="8"/>
        <v>251 a viac</v>
      </c>
      <c r="I98" s="116">
        <v>810</v>
      </c>
      <c r="J98" s="119">
        <v>17</v>
      </c>
      <c r="K98" s="134">
        <v>-311.30960103795042</v>
      </c>
      <c r="L98" s="134">
        <f t="shared" si="6"/>
        <v>0</v>
      </c>
      <c r="M98" s="134">
        <f t="shared" si="7"/>
        <v>0</v>
      </c>
      <c r="N98" s="119"/>
      <c r="O98" s="119">
        <f t="shared" si="12"/>
        <v>0</v>
      </c>
      <c r="P98" s="134">
        <f t="shared" si="11"/>
        <v>0</v>
      </c>
      <c r="Q98" s="134">
        <f t="shared" si="13"/>
        <v>0</v>
      </c>
      <c r="R98" s="134">
        <f t="shared" si="10"/>
        <v>0</v>
      </c>
      <c r="S98" s="135" t="str">
        <f>VLOOKUP(I98,[2]okresy_ciselnik!$A$1:$B$79,2,FALSE)</f>
        <v>Spišská Nová Ves</v>
      </c>
    </row>
    <row r="99" spans="2:19">
      <c r="B99" s="116">
        <v>35544341</v>
      </c>
      <c r="C99" s="119">
        <v>321</v>
      </c>
      <c r="D99" s="120">
        <f>VLOOKUP(B99,[3]ziaci!$A$1:$B$2102,2,FALSE)</f>
        <v>542</v>
      </c>
      <c r="E99" s="119">
        <f>IFERROR(VLOOKUP(B99,'[3]ZS s kniznicou'!$A$2:$A$1092,1,FALSE),0)</f>
        <v>35544341</v>
      </c>
      <c r="F99" s="450" t="str">
        <f t="shared" si="8"/>
        <v>251 a viac</v>
      </c>
      <c r="G99" s="451" t="str">
        <f t="shared" si="8"/>
        <v>251 a viac</v>
      </c>
      <c r="I99" s="138">
        <v>811</v>
      </c>
      <c r="J99" s="139">
        <v>29</v>
      </c>
      <c r="K99" s="140">
        <v>-543.18765453903143</v>
      </c>
      <c r="L99" s="140">
        <f t="shared" si="6"/>
        <v>0</v>
      </c>
      <c r="M99" s="140">
        <f t="shared" si="7"/>
        <v>0</v>
      </c>
      <c r="N99" s="139"/>
      <c r="O99" s="139">
        <f t="shared" si="12"/>
        <v>0</v>
      </c>
      <c r="P99" s="140">
        <f t="shared" si="11"/>
        <v>0</v>
      </c>
      <c r="Q99" s="140">
        <f t="shared" si="13"/>
        <v>0</v>
      </c>
      <c r="R99" s="140">
        <f t="shared" si="10"/>
        <v>0</v>
      </c>
      <c r="S99" s="141" t="str">
        <f>VLOOKUP(I99,[2]okresy_ciselnik!$A$1:$B$79,2,FALSE)</f>
        <v>Trebišov</v>
      </c>
    </row>
    <row r="100" spans="2:19" ht="15.75" thickBot="1">
      <c r="B100" s="116">
        <v>37874195</v>
      </c>
      <c r="C100" s="119">
        <v>314</v>
      </c>
      <c r="D100" s="120">
        <f>VLOOKUP(B100,[3]ziaci!$A$1:$B$2102,2,FALSE)</f>
        <v>479.33333333333331</v>
      </c>
      <c r="E100" s="119">
        <f>IFERROR(VLOOKUP(B100,'[3]ZS s kniznicou'!$A$2:$A$1092,1,FALSE),0)</f>
        <v>0</v>
      </c>
      <c r="F100" s="450" t="str">
        <f t="shared" si="8"/>
        <v>251 a viac</v>
      </c>
      <c r="G100" s="451" t="str">
        <f t="shared" si="8"/>
        <v>251 a viac</v>
      </c>
      <c r="K100" s="123"/>
      <c r="L100" s="123"/>
      <c r="M100" s="123"/>
      <c r="P100" s="123"/>
      <c r="R100" s="142">
        <f>SUM(R15:R99)</f>
        <v>102492524.9407232</v>
      </c>
    </row>
    <row r="101" spans="2:19" ht="15.75" thickTop="1">
      <c r="B101" s="116">
        <v>37831739</v>
      </c>
      <c r="C101" s="119">
        <v>304</v>
      </c>
      <c r="D101" s="120">
        <f>VLOOKUP(B101,[3]ziaci!$A$1:$B$2102,2,FALSE)</f>
        <v>512.66666666666663</v>
      </c>
      <c r="E101" s="119">
        <f>IFERROR(VLOOKUP(B101,'[3]ZS s kniznicou'!$A$2:$A$1092,1,FALSE),0)</f>
        <v>37831739</v>
      </c>
      <c r="F101" s="450" t="str">
        <f t="shared" si="8"/>
        <v>251 a viac</v>
      </c>
      <c r="G101" s="451" t="str">
        <f t="shared" si="8"/>
        <v>251 a viac</v>
      </c>
    </row>
    <row r="102" spans="2:19">
      <c r="B102" s="116">
        <v>51845598</v>
      </c>
      <c r="C102" s="119">
        <v>304</v>
      </c>
      <c r="D102" s="120">
        <f>VLOOKUP(B102,[3]ziaci!$A$1:$B$2102,2,FALSE)</f>
        <v>500.33333333333331</v>
      </c>
      <c r="E102" s="119">
        <f>IFERROR(VLOOKUP(B102,'[3]ZS s kniznicou'!$A$2:$A$1092,1,FALSE),0)</f>
        <v>51845598</v>
      </c>
      <c r="F102" s="450" t="str">
        <f t="shared" si="8"/>
        <v>251 a viac</v>
      </c>
      <c r="G102" s="451" t="str">
        <f t="shared" si="8"/>
        <v>251 a viac</v>
      </c>
    </row>
    <row r="103" spans="2:19">
      <c r="B103" s="116">
        <v>37833693</v>
      </c>
      <c r="C103" s="119">
        <v>299</v>
      </c>
      <c r="D103" s="120">
        <f>VLOOKUP(B103,[3]ziaci!$A$1:$B$2102,2,FALSE)</f>
        <v>813</v>
      </c>
      <c r="E103" s="119">
        <f>IFERROR(VLOOKUP(B103,'[3]ZS s kniznicou'!$A$2:$A$1092,1,FALSE),0)</f>
        <v>0</v>
      </c>
      <c r="F103" s="450" t="str">
        <f t="shared" si="8"/>
        <v>251 a viac</v>
      </c>
      <c r="G103" s="451" t="str">
        <f t="shared" si="8"/>
        <v>251 a viac</v>
      </c>
    </row>
    <row r="104" spans="2:19">
      <c r="B104" s="116">
        <v>35991861</v>
      </c>
      <c r="C104" s="119">
        <v>293</v>
      </c>
      <c r="D104" s="120">
        <f>VLOOKUP(B104,[3]ziaci!$A$1:$B$2102,2,FALSE)</f>
        <v>495.66666666666663</v>
      </c>
      <c r="E104" s="119">
        <f>IFERROR(VLOOKUP(B104,'[3]ZS s kniznicou'!$A$2:$A$1092,1,FALSE),0)</f>
        <v>35991861</v>
      </c>
      <c r="F104" s="450" t="str">
        <f t="shared" si="8"/>
        <v>251 a viac</v>
      </c>
      <c r="G104" s="451" t="str">
        <f t="shared" si="8"/>
        <v>251 a viac</v>
      </c>
      <c r="H104" s="452"/>
      <c r="I104" s="452"/>
      <c r="P104" s="123"/>
    </row>
    <row r="105" spans="2:19">
      <c r="B105" s="116">
        <v>17071097</v>
      </c>
      <c r="C105" s="119">
        <v>287</v>
      </c>
      <c r="D105" s="120">
        <f>VLOOKUP(B105,[3]ziaci!$A$1:$B$2102,2,FALSE)</f>
        <v>555.33333333333326</v>
      </c>
      <c r="E105" s="119">
        <f>IFERROR(VLOOKUP(B105,'[3]ZS s kniznicou'!$A$2:$A$1092,1,FALSE),0)</f>
        <v>17071097</v>
      </c>
      <c r="F105" s="450" t="str">
        <f t="shared" si="8"/>
        <v>251 a viac</v>
      </c>
      <c r="G105" s="451" t="str">
        <f t="shared" si="8"/>
        <v>251 a viac</v>
      </c>
      <c r="H105" s="428"/>
      <c r="I105" s="428"/>
    </row>
    <row r="106" spans="2:19">
      <c r="B106" s="116">
        <v>37876317</v>
      </c>
      <c r="C106" s="119">
        <v>262</v>
      </c>
      <c r="D106" s="120">
        <f>VLOOKUP(B106,[3]ziaci!$A$1:$B$2102,2,FALSE)</f>
        <v>339</v>
      </c>
      <c r="E106" s="119">
        <f>IFERROR(VLOOKUP(B106,'[3]ZS s kniznicou'!$A$2:$A$1092,1,FALSE),0)</f>
        <v>37876317</v>
      </c>
      <c r="F106" s="450" t="str">
        <f t="shared" si="8"/>
        <v>251 a viac</v>
      </c>
      <c r="G106" s="451" t="str">
        <f t="shared" si="8"/>
        <v>251 a viac</v>
      </c>
      <c r="H106" s="428"/>
      <c r="I106" s="428"/>
    </row>
    <row r="107" spans="2:19">
      <c r="B107" s="116">
        <v>35543752</v>
      </c>
      <c r="C107" s="119">
        <v>259</v>
      </c>
      <c r="D107" s="120">
        <f>VLOOKUP(B107,[3]ziaci!$A$1:$B$2102,2,FALSE)</f>
        <v>603.66666666666663</v>
      </c>
      <c r="E107" s="119">
        <f>IFERROR(VLOOKUP(B107,'[3]ZS s kniznicou'!$A$2:$A$1092,1,FALSE),0)</f>
        <v>35543752</v>
      </c>
      <c r="F107" s="450" t="str">
        <f t="shared" si="8"/>
        <v>251 a viac</v>
      </c>
      <c r="G107" s="451" t="str">
        <f t="shared" si="8"/>
        <v>251 a viac</v>
      </c>
      <c r="H107" s="428"/>
      <c r="I107" s="428"/>
    </row>
    <row r="108" spans="2:19">
      <c r="B108" s="116">
        <v>710233523</v>
      </c>
      <c r="C108" s="119">
        <v>257</v>
      </c>
      <c r="D108" s="120">
        <f>VLOOKUP(B108,[3]ziaci!$A$1:$B$2102,2,FALSE)</f>
        <v>441.66666666666663</v>
      </c>
      <c r="E108" s="119">
        <f>IFERROR(VLOOKUP(B108,'[3]ZS s kniznicou'!$A$2:$A$1092,1,FALSE),0)</f>
        <v>0</v>
      </c>
      <c r="F108" s="450" t="str">
        <f t="shared" si="8"/>
        <v>251 a viac</v>
      </c>
      <c r="G108" s="451" t="str">
        <f t="shared" si="8"/>
        <v>251 a viac</v>
      </c>
      <c r="H108" s="428"/>
      <c r="I108" s="428"/>
    </row>
    <row r="109" spans="2:19">
      <c r="B109" s="116">
        <v>35545984</v>
      </c>
      <c r="C109" s="119">
        <v>252</v>
      </c>
      <c r="D109" s="120">
        <f>VLOOKUP(B109,[3]ziaci!$A$1:$B$2102,2,FALSE)</f>
        <v>689.33333333333326</v>
      </c>
      <c r="E109" s="119">
        <f>IFERROR(VLOOKUP(B109,'[3]ZS s kniznicou'!$A$2:$A$1092,1,FALSE),0)</f>
        <v>0</v>
      </c>
      <c r="F109" s="450" t="str">
        <f t="shared" si="8"/>
        <v>251 a viac</v>
      </c>
      <c r="G109" s="451" t="str">
        <f t="shared" si="8"/>
        <v>251 a viac</v>
      </c>
      <c r="H109" s="428"/>
      <c r="I109" s="428"/>
    </row>
    <row r="110" spans="2:19">
      <c r="B110" s="116">
        <v>37833944</v>
      </c>
      <c r="C110" s="119">
        <v>250</v>
      </c>
      <c r="D110" s="120">
        <f>VLOOKUP(B110,[3]ziaci!$A$1:$B$2102,2,FALSE)</f>
        <v>453.66666666666663</v>
      </c>
      <c r="E110" s="119">
        <f>IFERROR(VLOOKUP(B110,'[3]ZS s kniznicou'!$A$2:$A$1092,1,FALSE),0)</f>
        <v>0</v>
      </c>
      <c r="F110" s="450" t="str">
        <f t="shared" si="8"/>
        <v>151-250</v>
      </c>
      <c r="G110" s="451" t="str">
        <f t="shared" si="8"/>
        <v>251 a viac</v>
      </c>
      <c r="H110" s="428"/>
      <c r="I110" s="428"/>
    </row>
    <row r="111" spans="2:19">
      <c r="B111" s="116">
        <v>37876058</v>
      </c>
      <c r="C111" s="119">
        <v>246</v>
      </c>
      <c r="D111" s="120">
        <f>VLOOKUP(B111,[3]ziaci!$A$1:$B$2102,2,FALSE)</f>
        <v>467.33333333333326</v>
      </c>
      <c r="E111" s="119">
        <f>IFERROR(VLOOKUP(B111,'[3]ZS s kniznicou'!$A$2:$A$1092,1,FALSE),0)</f>
        <v>0</v>
      </c>
      <c r="F111" s="450" t="str">
        <f t="shared" si="8"/>
        <v>151-250</v>
      </c>
      <c r="G111" s="451" t="str">
        <f t="shared" si="8"/>
        <v>251 a viac</v>
      </c>
      <c r="H111" s="428"/>
      <c r="I111" s="428"/>
    </row>
    <row r="112" spans="2:19">
      <c r="B112" s="116">
        <v>17080720</v>
      </c>
      <c r="C112" s="119">
        <v>243</v>
      </c>
      <c r="D112" s="120">
        <f>VLOOKUP(B112,[3]ziaci!$A$1:$B$2102,2,FALSE)</f>
        <v>469.66666666666663</v>
      </c>
      <c r="E112" s="119">
        <f>IFERROR(VLOOKUP(B112,'[3]ZS s kniznicou'!$A$2:$A$1092,1,FALSE),0)</f>
        <v>17080720</v>
      </c>
      <c r="F112" s="450" t="str">
        <f t="shared" si="8"/>
        <v>151-250</v>
      </c>
      <c r="G112" s="451" t="str">
        <f t="shared" si="8"/>
        <v>251 a viac</v>
      </c>
      <c r="H112" s="428"/>
      <c r="I112" s="428"/>
    </row>
    <row r="113" spans="2:9">
      <c r="B113" s="116">
        <v>37874209</v>
      </c>
      <c r="C113" s="119">
        <v>238</v>
      </c>
      <c r="D113" s="120">
        <f>VLOOKUP(B113,[3]ziaci!$A$1:$B$2102,2,FALSE)</f>
        <v>332.66666666666663</v>
      </c>
      <c r="E113" s="119">
        <f>IFERROR(VLOOKUP(B113,'[3]ZS s kniznicou'!$A$2:$A$1092,1,FALSE),0)</f>
        <v>0</v>
      </c>
      <c r="F113" s="450" t="str">
        <f t="shared" si="8"/>
        <v>151-250</v>
      </c>
      <c r="G113" s="451" t="str">
        <f t="shared" si="8"/>
        <v>251 a viac</v>
      </c>
      <c r="H113" s="428"/>
      <c r="I113" s="428"/>
    </row>
    <row r="114" spans="2:9">
      <c r="B114" s="116">
        <v>37888714</v>
      </c>
      <c r="C114" s="119">
        <v>237</v>
      </c>
      <c r="D114" s="120">
        <f>VLOOKUP(B114,[3]ziaci!$A$1:$B$2102,2,FALSE)</f>
        <v>495.66666666666663</v>
      </c>
      <c r="E114" s="119">
        <f>IFERROR(VLOOKUP(B114,'[3]ZS s kniznicou'!$A$2:$A$1092,1,FALSE),0)</f>
        <v>37888714</v>
      </c>
      <c r="F114" s="450" t="str">
        <f t="shared" si="8"/>
        <v>151-250</v>
      </c>
      <c r="G114" s="451" t="str">
        <f t="shared" si="8"/>
        <v>251 a viac</v>
      </c>
      <c r="H114" s="428"/>
      <c r="I114" s="428"/>
    </row>
    <row r="115" spans="2:9">
      <c r="B115" s="116">
        <v>36158101</v>
      </c>
      <c r="C115" s="119">
        <v>231</v>
      </c>
      <c r="D115" s="120">
        <f>VLOOKUP(B115,[3]ziaci!$A$1:$B$2102,2,FALSE)</f>
        <v>385.33333333333331</v>
      </c>
      <c r="E115" s="119">
        <f>IFERROR(VLOOKUP(B115,'[3]ZS s kniznicou'!$A$2:$A$1092,1,FALSE),0)</f>
        <v>36158101</v>
      </c>
      <c r="F115" s="450" t="str">
        <f t="shared" si="8"/>
        <v>151-250</v>
      </c>
      <c r="G115" s="451" t="str">
        <f t="shared" si="8"/>
        <v>251 a viac</v>
      </c>
      <c r="H115" s="428"/>
      <c r="I115" s="428"/>
    </row>
    <row r="116" spans="2:9">
      <c r="B116" s="116">
        <v>35541385</v>
      </c>
      <c r="C116" s="119">
        <v>227</v>
      </c>
      <c r="D116" s="120">
        <f>VLOOKUP(B116,[3]ziaci!$A$1:$B$2102,2,FALSE)</f>
        <v>718.66666666666663</v>
      </c>
      <c r="E116" s="119">
        <f>IFERROR(VLOOKUP(B116,'[3]ZS s kniznicou'!$A$2:$A$1092,1,FALSE),0)</f>
        <v>35541385</v>
      </c>
      <c r="F116" s="450" t="str">
        <f t="shared" si="8"/>
        <v>151-250</v>
      </c>
      <c r="G116" s="451" t="str">
        <f t="shared" si="8"/>
        <v>251 a viac</v>
      </c>
      <c r="H116" s="428"/>
      <c r="I116" s="428"/>
    </row>
    <row r="117" spans="2:9">
      <c r="B117" s="116">
        <v>35544201</v>
      </c>
      <c r="C117" s="119">
        <v>220</v>
      </c>
      <c r="D117" s="120">
        <f>VLOOKUP(B117,[3]ziaci!$A$1:$B$2102,2,FALSE)</f>
        <v>595.66666666666663</v>
      </c>
      <c r="E117" s="119">
        <f>IFERROR(VLOOKUP(B117,'[3]ZS s kniznicou'!$A$2:$A$1092,1,FALSE),0)</f>
        <v>35544201</v>
      </c>
      <c r="F117" s="450" t="str">
        <f t="shared" si="8"/>
        <v>151-250</v>
      </c>
      <c r="G117" s="451" t="str">
        <f t="shared" si="8"/>
        <v>251 a viac</v>
      </c>
      <c r="H117" s="428"/>
      <c r="I117" s="428"/>
    </row>
    <row r="118" spans="2:9">
      <c r="B118" s="116">
        <v>35544422</v>
      </c>
      <c r="C118" s="119">
        <v>217</v>
      </c>
      <c r="D118" s="120">
        <f>VLOOKUP(B118,[3]ziaci!$A$1:$B$2102,2,FALSE)</f>
        <v>648</v>
      </c>
      <c r="E118" s="119">
        <f>IFERROR(VLOOKUP(B118,'[3]ZS s kniznicou'!$A$2:$A$1092,1,FALSE),0)</f>
        <v>35544422</v>
      </c>
      <c r="F118" s="450" t="str">
        <f t="shared" si="8"/>
        <v>151-250</v>
      </c>
      <c r="G118" s="451" t="str">
        <f t="shared" si="8"/>
        <v>251 a viac</v>
      </c>
      <c r="H118" s="428"/>
      <c r="I118" s="428"/>
    </row>
    <row r="119" spans="2:9">
      <c r="B119" s="116">
        <v>37873393</v>
      </c>
      <c r="C119" s="119">
        <v>212</v>
      </c>
      <c r="D119" s="120">
        <f>VLOOKUP(B119,[3]ziaci!$A$1:$B$2102,2,FALSE)</f>
        <v>470</v>
      </c>
      <c r="E119" s="119">
        <f>IFERROR(VLOOKUP(B119,'[3]ZS s kniznicou'!$A$2:$A$1092,1,FALSE),0)</f>
        <v>37873393</v>
      </c>
      <c r="F119" s="450" t="str">
        <f t="shared" si="8"/>
        <v>151-250</v>
      </c>
      <c r="G119" s="451" t="str">
        <f t="shared" si="8"/>
        <v>251 a viac</v>
      </c>
      <c r="H119" s="428"/>
      <c r="I119" s="428"/>
    </row>
    <row r="120" spans="2:9">
      <c r="B120" s="116">
        <v>37873270</v>
      </c>
      <c r="C120" s="119">
        <v>211</v>
      </c>
      <c r="D120" s="120">
        <f>VLOOKUP(B120,[3]ziaci!$A$1:$B$2102,2,FALSE)</f>
        <v>283</v>
      </c>
      <c r="E120" s="119">
        <f>IFERROR(VLOOKUP(B120,'[3]ZS s kniznicou'!$A$2:$A$1092,1,FALSE),0)</f>
        <v>37873270</v>
      </c>
      <c r="F120" s="450" t="str">
        <f t="shared" si="8"/>
        <v>151-250</v>
      </c>
      <c r="G120" s="451" t="str">
        <f t="shared" si="8"/>
        <v>251 a viac</v>
      </c>
      <c r="H120" s="428"/>
      <c r="I120" s="428"/>
    </row>
    <row r="121" spans="2:9">
      <c r="B121" s="116">
        <v>37888625</v>
      </c>
      <c r="C121" s="119">
        <v>208</v>
      </c>
      <c r="D121" s="120">
        <f>VLOOKUP(B121,[3]ziaci!$A$1:$B$2102,2,FALSE)</f>
        <v>443.33333333333331</v>
      </c>
      <c r="E121" s="119">
        <f>IFERROR(VLOOKUP(B121,'[3]ZS s kniznicou'!$A$2:$A$1092,1,FALSE),0)</f>
        <v>37888625</v>
      </c>
      <c r="F121" s="450" t="str">
        <f t="shared" si="8"/>
        <v>151-250</v>
      </c>
      <c r="G121" s="451" t="str">
        <f t="shared" si="8"/>
        <v>251 a viac</v>
      </c>
      <c r="H121" s="428"/>
      <c r="I121" s="428"/>
    </row>
    <row r="122" spans="2:9">
      <c r="B122" s="116">
        <v>37873334</v>
      </c>
      <c r="C122" s="119">
        <v>198</v>
      </c>
      <c r="D122" s="120">
        <f>VLOOKUP(B122,[3]ziaci!$A$1:$B$2102,2,FALSE)</f>
        <v>463</v>
      </c>
      <c r="E122" s="119">
        <f>IFERROR(VLOOKUP(B122,'[3]ZS s kniznicou'!$A$2:$A$1092,1,FALSE),0)</f>
        <v>37873334</v>
      </c>
      <c r="F122" s="450" t="str">
        <f t="shared" si="8"/>
        <v>151-250</v>
      </c>
      <c r="G122" s="451" t="str">
        <f t="shared" si="8"/>
        <v>251 a viac</v>
      </c>
      <c r="H122" s="428"/>
      <c r="I122" s="428"/>
    </row>
    <row r="123" spans="2:9">
      <c r="B123" s="116">
        <v>31942067</v>
      </c>
      <c r="C123" s="119">
        <v>190</v>
      </c>
      <c r="D123" s="120">
        <f>VLOOKUP(B123,[3]ziaci!$A$1:$B$2102,2,FALSE)</f>
        <v>357.33333333333331</v>
      </c>
      <c r="E123" s="119">
        <f>IFERROR(VLOOKUP(B123,'[3]ZS s kniznicou'!$A$2:$A$1092,1,FALSE),0)</f>
        <v>31942067</v>
      </c>
      <c r="F123" s="450" t="str">
        <f t="shared" si="8"/>
        <v>151-250</v>
      </c>
      <c r="G123" s="451" t="str">
        <f t="shared" si="8"/>
        <v>251 a viac</v>
      </c>
      <c r="H123" s="428"/>
      <c r="I123" s="428"/>
    </row>
    <row r="124" spans="2:9">
      <c r="B124" s="116">
        <v>37873415</v>
      </c>
      <c r="C124" s="119">
        <v>187</v>
      </c>
      <c r="D124" s="120">
        <f>VLOOKUP(B124,[3]ziaci!$A$1:$B$2102,2,FALSE)</f>
        <v>407.66666666666663</v>
      </c>
      <c r="E124" s="119">
        <f>IFERROR(VLOOKUP(B124,'[3]ZS s kniznicou'!$A$2:$A$1092,1,FALSE),0)</f>
        <v>37873415</v>
      </c>
      <c r="F124" s="450" t="str">
        <f t="shared" si="8"/>
        <v>151-250</v>
      </c>
      <c r="G124" s="451" t="str">
        <f t="shared" si="8"/>
        <v>251 a viac</v>
      </c>
      <c r="H124" s="428"/>
      <c r="I124" s="428"/>
    </row>
    <row r="125" spans="2:9">
      <c r="B125" s="116">
        <v>37883755</v>
      </c>
      <c r="C125" s="119">
        <v>185</v>
      </c>
      <c r="D125" s="120">
        <f>VLOOKUP(B125,[3]ziaci!$A$1:$B$2102,2,FALSE)</f>
        <v>339.66666666666663</v>
      </c>
      <c r="E125" s="119">
        <f>IFERROR(VLOOKUP(B125,'[3]ZS s kniznicou'!$A$2:$A$1092,1,FALSE),0)</f>
        <v>0</v>
      </c>
      <c r="F125" s="450" t="str">
        <f t="shared" si="8"/>
        <v>151-250</v>
      </c>
      <c r="G125" s="451" t="str">
        <f t="shared" si="8"/>
        <v>251 a viac</v>
      </c>
      <c r="H125" s="428"/>
      <c r="I125" s="428"/>
    </row>
    <row r="126" spans="2:9">
      <c r="B126" s="116">
        <v>42248809</v>
      </c>
      <c r="C126" s="119">
        <v>183</v>
      </c>
      <c r="D126" s="120">
        <f>VLOOKUP(B126,[3]ziaci!$A$1:$B$2102,2,FALSE)</f>
        <v>385.33333333333331</v>
      </c>
      <c r="E126" s="119">
        <f>IFERROR(VLOOKUP(B126,'[3]ZS s kniznicou'!$A$2:$A$1092,1,FALSE),0)</f>
        <v>0</v>
      </c>
      <c r="F126" s="450" t="str">
        <f t="shared" si="8"/>
        <v>151-250</v>
      </c>
      <c r="G126" s="451" t="str">
        <f t="shared" si="8"/>
        <v>251 a viac</v>
      </c>
      <c r="H126" s="428"/>
      <c r="I126" s="428"/>
    </row>
    <row r="127" spans="2:9">
      <c r="B127" s="116">
        <v>35564113</v>
      </c>
      <c r="C127" s="119">
        <v>181</v>
      </c>
      <c r="D127" s="120">
        <f>VLOOKUP(B127,[3]ziaci!$A$1:$B$2102,2,FALSE)</f>
        <v>384.66666666666663</v>
      </c>
      <c r="E127" s="119">
        <f>IFERROR(VLOOKUP(B127,'[3]ZS s kniznicou'!$A$2:$A$1092,1,FALSE),0)</f>
        <v>0</v>
      </c>
      <c r="F127" s="450" t="str">
        <f t="shared" si="8"/>
        <v>151-250</v>
      </c>
      <c r="G127" s="451" t="str">
        <f t="shared" si="8"/>
        <v>251 a viac</v>
      </c>
      <c r="H127" s="428"/>
      <c r="I127" s="428"/>
    </row>
    <row r="128" spans="2:9">
      <c r="B128" s="116">
        <v>35543949</v>
      </c>
      <c r="C128" s="119">
        <v>176</v>
      </c>
      <c r="D128" s="120">
        <f>VLOOKUP(B128,[3]ziaci!$A$1:$B$2102,2,FALSE)</f>
        <v>413</v>
      </c>
      <c r="E128" s="119">
        <f>IFERROR(VLOOKUP(B128,'[3]ZS s kniznicou'!$A$2:$A$1092,1,FALSE),0)</f>
        <v>0</v>
      </c>
      <c r="F128" s="450" t="str">
        <f t="shared" si="8"/>
        <v>151-250</v>
      </c>
      <c r="G128" s="451" t="str">
        <f t="shared" si="8"/>
        <v>251 a viac</v>
      </c>
      <c r="H128" s="428"/>
      <c r="I128" s="428"/>
    </row>
    <row r="129" spans="2:12">
      <c r="B129" s="116">
        <v>37888439</v>
      </c>
      <c r="C129" s="119">
        <v>174</v>
      </c>
      <c r="D129" s="120">
        <f>VLOOKUP(B129,[3]ziaci!$A$1:$B$2102,2,FALSE)</f>
        <v>220.33333333333331</v>
      </c>
      <c r="E129" s="119">
        <f>IFERROR(VLOOKUP(B129,'[3]ZS s kniznicou'!$A$2:$A$1092,1,FALSE),0)</f>
        <v>0</v>
      </c>
      <c r="F129" s="450" t="str">
        <f t="shared" si="8"/>
        <v>151-250</v>
      </c>
      <c r="G129" s="451" t="str">
        <f t="shared" si="8"/>
        <v>151-250</v>
      </c>
      <c r="H129" s="428"/>
      <c r="I129" s="428"/>
    </row>
    <row r="130" spans="2:12">
      <c r="B130" s="116">
        <v>710064551</v>
      </c>
      <c r="C130" s="119">
        <v>171</v>
      </c>
      <c r="D130" s="120">
        <f>VLOOKUP(B130,[3]ziaci!$A$1:$B$2102,2,FALSE)</f>
        <v>258.66666666666663</v>
      </c>
      <c r="E130" s="119">
        <f>IFERROR(VLOOKUP(B130,'[3]ZS s kniznicou'!$A$2:$A$1092,1,FALSE),0)</f>
        <v>0</v>
      </c>
      <c r="F130" s="450" t="str">
        <f t="shared" si="8"/>
        <v>151-250</v>
      </c>
      <c r="G130" s="451" t="str">
        <f t="shared" si="8"/>
        <v>251 a viac</v>
      </c>
      <c r="H130" s="428"/>
      <c r="I130" s="428"/>
    </row>
    <row r="131" spans="2:12">
      <c r="B131" s="116">
        <v>37873989</v>
      </c>
      <c r="C131" s="119">
        <v>171</v>
      </c>
      <c r="D131" s="120">
        <f>VLOOKUP(B131,[3]ziaci!$A$1:$B$2102,2,FALSE)</f>
        <v>498</v>
      </c>
      <c r="E131" s="119">
        <f>IFERROR(VLOOKUP(B131,'[3]ZS s kniznicou'!$A$2:$A$1092,1,FALSE),0)</f>
        <v>0</v>
      </c>
      <c r="F131" s="450" t="str">
        <f t="shared" si="8"/>
        <v>151-250</v>
      </c>
      <c r="G131" s="451" t="str">
        <f t="shared" si="8"/>
        <v>251 a viac</v>
      </c>
      <c r="H131" s="428"/>
      <c r="I131" s="428"/>
    </row>
    <row r="132" spans="2:12">
      <c r="B132" s="116">
        <v>37785681</v>
      </c>
      <c r="C132" s="119">
        <v>170</v>
      </c>
      <c r="D132" s="120">
        <f>VLOOKUP(B132,[3]ziaci!$A$1:$B$2102,2,FALSE)</f>
        <v>381.33333333333326</v>
      </c>
      <c r="E132" s="119">
        <f>IFERROR(VLOOKUP(B132,'[3]ZS s kniznicou'!$A$2:$A$1092,1,FALSE),0)</f>
        <v>0</v>
      </c>
      <c r="F132" s="450" t="str">
        <f t="shared" si="8"/>
        <v>151-250</v>
      </c>
      <c r="G132" s="451" t="str">
        <f t="shared" si="8"/>
        <v>251 a viac</v>
      </c>
      <c r="H132" s="428"/>
      <c r="I132" s="428"/>
      <c r="L132" s="123"/>
    </row>
    <row r="133" spans="2:12">
      <c r="B133" s="116">
        <v>36158895</v>
      </c>
      <c r="C133" s="119">
        <v>167</v>
      </c>
      <c r="D133" s="120">
        <f>VLOOKUP(B133,[3]ziaci!$A$1:$B$2102,2,FALSE)</f>
        <v>372.33333333333331</v>
      </c>
      <c r="E133" s="119">
        <f>IFERROR(VLOOKUP(B133,'[3]ZS s kniznicou'!$A$2:$A$1092,1,FALSE),0)</f>
        <v>36158895</v>
      </c>
      <c r="F133" s="450" t="str">
        <f t="shared" si="8"/>
        <v>151-250</v>
      </c>
      <c r="G133" s="451" t="str">
        <f t="shared" si="8"/>
        <v>251 a viac</v>
      </c>
      <c r="H133" s="428"/>
      <c r="I133" s="428"/>
    </row>
    <row r="134" spans="2:12">
      <c r="B134" s="116">
        <v>42243378</v>
      </c>
      <c r="C134" s="119">
        <v>166</v>
      </c>
      <c r="D134" s="120">
        <f>VLOOKUP(B134,[3]ziaci!$A$1:$B$2102,2,FALSE)</f>
        <v>293</v>
      </c>
      <c r="E134" s="119">
        <f>IFERROR(VLOOKUP(B134,'[3]ZS s kniznicou'!$A$2:$A$1092,1,FALSE),0)</f>
        <v>0</v>
      </c>
      <c r="F134" s="450" t="str">
        <f t="shared" si="8"/>
        <v>151-250</v>
      </c>
      <c r="G134" s="451" t="str">
        <f t="shared" si="8"/>
        <v>251 a viac</v>
      </c>
      <c r="H134" s="428"/>
      <c r="I134" s="428"/>
    </row>
    <row r="135" spans="2:12">
      <c r="B135" s="116">
        <v>42320283</v>
      </c>
      <c r="C135" s="119">
        <v>165</v>
      </c>
      <c r="D135" s="120">
        <f>VLOOKUP(B135,[3]ziaci!$A$1:$B$2102,2,FALSE)</f>
        <v>281.33333333333331</v>
      </c>
      <c r="E135" s="119">
        <f>IFERROR(VLOOKUP(B135,'[3]ZS s kniznicou'!$A$2:$A$1092,1,FALSE),0)</f>
        <v>0</v>
      </c>
      <c r="F135" s="450" t="str">
        <f t="shared" si="8"/>
        <v>151-250</v>
      </c>
      <c r="G135" s="451" t="str">
        <f t="shared" si="8"/>
        <v>251 a viac</v>
      </c>
      <c r="H135" s="428"/>
      <c r="I135" s="428"/>
    </row>
    <row r="136" spans="2:12">
      <c r="B136" s="116">
        <v>37874187</v>
      </c>
      <c r="C136" s="119">
        <v>164</v>
      </c>
      <c r="D136" s="120">
        <f>VLOOKUP(B136,[3]ziaci!$A$1:$B$2102,2,FALSE)</f>
        <v>460.33333333333331</v>
      </c>
      <c r="E136" s="119">
        <f>IFERROR(VLOOKUP(B136,'[3]ZS s kniznicou'!$A$2:$A$1092,1,FALSE),0)</f>
        <v>37874187</v>
      </c>
      <c r="F136" s="450" t="str">
        <f t="shared" si="8"/>
        <v>151-250</v>
      </c>
      <c r="G136" s="451" t="str">
        <f t="shared" si="8"/>
        <v>251 a viac</v>
      </c>
      <c r="H136" s="428"/>
      <c r="I136" s="428"/>
    </row>
    <row r="137" spans="2:12">
      <c r="B137" s="116">
        <v>37888587</v>
      </c>
      <c r="C137" s="119">
        <v>161</v>
      </c>
      <c r="D137" s="120">
        <f>VLOOKUP(B137,[3]ziaci!$A$1:$B$2102,2,FALSE)</f>
        <v>290</v>
      </c>
      <c r="E137" s="119">
        <f>IFERROR(VLOOKUP(B137,'[3]ZS s kniznicou'!$A$2:$A$1092,1,FALSE),0)</f>
        <v>37888587</v>
      </c>
      <c r="F137" s="450" t="str">
        <f t="shared" si="8"/>
        <v>151-250</v>
      </c>
      <c r="G137" s="451" t="str">
        <f t="shared" si="8"/>
        <v>251 a viac</v>
      </c>
      <c r="H137" s="428"/>
      <c r="I137" s="428"/>
    </row>
    <row r="138" spans="2:12">
      <c r="B138" s="116">
        <v>35543710</v>
      </c>
      <c r="C138" s="119">
        <v>155</v>
      </c>
      <c r="D138" s="120">
        <f>VLOOKUP(B138,[3]ziaci!$A$1:$B$2102,2,FALSE)</f>
        <v>246.66666666666666</v>
      </c>
      <c r="E138" s="119">
        <f>IFERROR(VLOOKUP(B138,'[3]ZS s kniznicou'!$A$2:$A$1092,1,FALSE),0)</f>
        <v>0</v>
      </c>
      <c r="F138" s="450" t="str">
        <f t="shared" si="8"/>
        <v>151-250</v>
      </c>
      <c r="G138" s="451" t="str">
        <f t="shared" si="8"/>
        <v>151-250</v>
      </c>
      <c r="H138" s="428"/>
      <c r="I138" s="428"/>
    </row>
    <row r="139" spans="2:12">
      <c r="B139" s="116">
        <v>37873954</v>
      </c>
      <c r="C139" s="119">
        <v>149</v>
      </c>
      <c r="D139" s="120">
        <f>VLOOKUP(B139,[3]ziaci!$A$1:$B$2102,2,FALSE)</f>
        <v>450.33333333333331</v>
      </c>
      <c r="E139" s="119">
        <f>IFERROR(VLOOKUP(B139,'[3]ZS s kniznicou'!$A$2:$A$1092,1,FALSE),0)</f>
        <v>37873954</v>
      </c>
      <c r="F139" s="450" t="str">
        <f t="shared" si="8"/>
        <v>51-150</v>
      </c>
      <c r="G139" s="451" t="str">
        <f t="shared" si="8"/>
        <v>251 a viac</v>
      </c>
      <c r="H139" s="428"/>
      <c r="I139" s="428"/>
    </row>
    <row r="140" spans="2:12">
      <c r="B140" s="116">
        <v>37877003</v>
      </c>
      <c r="C140" s="119">
        <v>149</v>
      </c>
      <c r="D140" s="120">
        <f>VLOOKUP(B140,[3]ziaci!$A$1:$B$2102,2,FALSE)</f>
        <v>309.33333333333331</v>
      </c>
      <c r="E140" s="119">
        <f>IFERROR(VLOOKUP(B140,'[3]ZS s kniznicou'!$A$2:$A$1092,1,FALSE),0)</f>
        <v>37877003</v>
      </c>
      <c r="F140" s="450" t="str">
        <f t="shared" si="8"/>
        <v>51-150</v>
      </c>
      <c r="G140" s="451" t="str">
        <f t="shared" si="8"/>
        <v>251 a viac</v>
      </c>
      <c r="H140" s="428"/>
      <c r="I140" s="428"/>
    </row>
    <row r="141" spans="2:12">
      <c r="B141" s="116">
        <v>36158356</v>
      </c>
      <c r="C141" s="119">
        <v>145</v>
      </c>
      <c r="D141" s="120">
        <f>VLOOKUP(B141,[3]ziaci!$A$1:$B$2102,2,FALSE)</f>
        <v>412.66666666666663</v>
      </c>
      <c r="E141" s="119">
        <f>IFERROR(VLOOKUP(B141,'[3]ZS s kniznicou'!$A$2:$A$1092,1,FALSE),0)</f>
        <v>0</v>
      </c>
      <c r="F141" s="450" t="str">
        <f t="shared" si="8"/>
        <v>51-150</v>
      </c>
      <c r="G141" s="451" t="str">
        <f t="shared" si="8"/>
        <v>251 a viac</v>
      </c>
      <c r="H141" s="428"/>
      <c r="I141" s="428"/>
    </row>
    <row r="142" spans="2:12">
      <c r="B142" s="116">
        <v>42250609</v>
      </c>
      <c r="C142" s="119">
        <v>145</v>
      </c>
      <c r="D142" s="120">
        <f>VLOOKUP(B142,[3]ziaci!$A$1:$B$2102,2,FALSE)</f>
        <v>397.66666666666663</v>
      </c>
      <c r="E142" s="119">
        <f>IFERROR(VLOOKUP(B142,'[3]ZS s kniznicou'!$A$2:$A$1092,1,FALSE),0)</f>
        <v>0</v>
      </c>
      <c r="F142" s="450" t="str">
        <f t="shared" si="8"/>
        <v>51-150</v>
      </c>
      <c r="G142" s="451" t="str">
        <f t="shared" si="8"/>
        <v>251 a viac</v>
      </c>
      <c r="H142" s="428"/>
      <c r="I142" s="428"/>
    </row>
    <row r="143" spans="2:12">
      <c r="B143" s="116">
        <v>35543612</v>
      </c>
      <c r="C143" s="119">
        <v>145</v>
      </c>
      <c r="D143" s="120">
        <f>VLOOKUP(B143,[3]ziaci!$A$1:$B$2102,2,FALSE)</f>
        <v>341</v>
      </c>
      <c r="E143" s="119">
        <f>IFERROR(VLOOKUP(B143,'[3]ZS s kniznicou'!$A$2:$A$1092,1,FALSE),0)</f>
        <v>0</v>
      </c>
      <c r="F143" s="450" t="str">
        <f t="shared" si="8"/>
        <v>51-150</v>
      </c>
      <c r="G143" s="451" t="str">
        <f t="shared" si="8"/>
        <v>251 a viac</v>
      </c>
      <c r="H143" s="428"/>
      <c r="I143" s="428"/>
    </row>
    <row r="144" spans="2:12">
      <c r="B144" s="116">
        <v>35573597</v>
      </c>
      <c r="C144" s="119">
        <v>143</v>
      </c>
      <c r="D144" s="120">
        <f>VLOOKUP(B144,[3]ziaci!$A$1:$B$2102,2,FALSE)</f>
        <v>161.66666666666666</v>
      </c>
      <c r="E144" s="119">
        <f>IFERROR(VLOOKUP(B144,'[3]ZS s kniznicou'!$A$2:$A$1092,1,FALSE),0)</f>
        <v>0</v>
      </c>
      <c r="F144" s="450" t="str">
        <f t="shared" si="8"/>
        <v>51-150</v>
      </c>
      <c r="G144" s="451" t="str">
        <f t="shared" si="8"/>
        <v>151-250</v>
      </c>
      <c r="H144" s="428"/>
      <c r="I144" s="428"/>
    </row>
    <row r="145" spans="2:9">
      <c r="B145" s="116">
        <v>37828380</v>
      </c>
      <c r="C145" s="119">
        <v>140</v>
      </c>
      <c r="D145" s="120">
        <f>VLOOKUP(B145,[3]ziaci!$A$1:$B$2102,2,FALSE)</f>
        <v>208</v>
      </c>
      <c r="E145" s="119">
        <f>IFERROR(VLOOKUP(B145,'[3]ZS s kniznicou'!$A$2:$A$1092,1,FALSE),0)</f>
        <v>0</v>
      </c>
      <c r="F145" s="450" t="str">
        <f t="shared" si="8"/>
        <v>51-150</v>
      </c>
      <c r="G145" s="451" t="str">
        <f t="shared" si="8"/>
        <v>151-250</v>
      </c>
      <c r="H145" s="428"/>
      <c r="I145" s="428"/>
    </row>
    <row r="146" spans="2:9">
      <c r="B146" s="116">
        <v>35543604</v>
      </c>
      <c r="C146" s="119">
        <v>135</v>
      </c>
      <c r="D146" s="120">
        <f>VLOOKUP(B146,[3]ziaci!$A$1:$B$2102,2,FALSE)</f>
        <v>250.33333333333331</v>
      </c>
      <c r="E146" s="119">
        <f>IFERROR(VLOOKUP(B146,'[3]ZS s kniznicou'!$A$2:$A$1092,1,FALSE),0)</f>
        <v>0</v>
      </c>
      <c r="F146" s="450" t="str">
        <f t="shared" si="8"/>
        <v>51-150</v>
      </c>
      <c r="G146" s="451" t="str">
        <f t="shared" si="8"/>
        <v>151-250</v>
      </c>
      <c r="H146" s="428"/>
      <c r="I146" s="428"/>
    </row>
    <row r="147" spans="2:9">
      <c r="B147" s="116">
        <v>37874454</v>
      </c>
      <c r="C147" s="119">
        <v>130</v>
      </c>
      <c r="D147" s="120">
        <f>VLOOKUP(B147,[3]ziaci!$A$1:$B$2102,2,FALSE)</f>
        <v>322.33333333333331</v>
      </c>
      <c r="E147" s="119">
        <f>IFERROR(VLOOKUP(B147,'[3]ZS s kniznicou'!$A$2:$A$1092,1,FALSE),0)</f>
        <v>37874454</v>
      </c>
      <c r="F147" s="450" t="str">
        <f t="shared" si="8"/>
        <v>51-150</v>
      </c>
      <c r="G147" s="451" t="str">
        <f t="shared" si="8"/>
        <v>251 a viac</v>
      </c>
      <c r="H147" s="428"/>
      <c r="I147" s="428"/>
    </row>
    <row r="148" spans="2:9">
      <c r="B148" s="116">
        <v>37828851</v>
      </c>
      <c r="C148" s="119">
        <v>126</v>
      </c>
      <c r="D148" s="120">
        <f>VLOOKUP(B148,[3]ziaci!$A$1:$B$2102,2,FALSE)</f>
        <v>307.66666666666663</v>
      </c>
      <c r="E148" s="119">
        <f>IFERROR(VLOOKUP(B148,'[3]ZS s kniznicou'!$A$2:$A$1092,1,FALSE),0)</f>
        <v>37828851</v>
      </c>
      <c r="F148" s="450" t="str">
        <f t="shared" si="8"/>
        <v>51-150</v>
      </c>
      <c r="G148" s="451" t="str">
        <f t="shared" si="8"/>
        <v>251 a viac</v>
      </c>
      <c r="H148" s="428"/>
      <c r="I148" s="428"/>
    </row>
    <row r="149" spans="2:9">
      <c r="B149" s="116">
        <v>35543744</v>
      </c>
      <c r="C149" s="119">
        <v>123</v>
      </c>
      <c r="D149" s="120">
        <f>VLOOKUP(B149,[3]ziaci!$A$1:$B$2102,2,FALSE)</f>
        <v>174</v>
      </c>
      <c r="E149" s="119">
        <f>IFERROR(VLOOKUP(B149,'[3]ZS s kniznicou'!$A$2:$A$1092,1,FALSE),0)</f>
        <v>0</v>
      </c>
      <c r="F149" s="450" t="str">
        <f t="shared" si="8"/>
        <v>51-150</v>
      </c>
      <c r="G149" s="451" t="str">
        <f t="shared" si="8"/>
        <v>151-250</v>
      </c>
      <c r="H149" s="428"/>
      <c r="I149" s="428"/>
    </row>
    <row r="150" spans="2:9">
      <c r="B150" s="116">
        <v>37950975</v>
      </c>
      <c r="C150" s="119">
        <v>123</v>
      </c>
      <c r="D150" s="120">
        <f>VLOOKUP(B150,[3]ziaci!$A$1:$B$2102,2,FALSE)</f>
        <v>141.33333333333331</v>
      </c>
      <c r="E150" s="119">
        <f>IFERROR(VLOOKUP(B150,'[3]ZS s kniznicou'!$A$2:$A$1092,1,FALSE),0)</f>
        <v>37950975</v>
      </c>
      <c r="F150" s="450" t="str">
        <f t="shared" si="8"/>
        <v>51-150</v>
      </c>
      <c r="G150" s="451" t="str">
        <f t="shared" si="8"/>
        <v>51-150</v>
      </c>
      <c r="H150" s="428"/>
      <c r="I150" s="428"/>
    </row>
    <row r="151" spans="2:9">
      <c r="B151" s="116">
        <v>35546638</v>
      </c>
      <c r="C151" s="119">
        <v>121</v>
      </c>
      <c r="D151" s="120">
        <f>VLOOKUP(B151,[3]ziaci!$A$1:$B$2102,2,FALSE)</f>
        <v>265.33333333333331</v>
      </c>
      <c r="E151" s="119">
        <f>IFERROR(VLOOKUP(B151,'[3]ZS s kniznicou'!$A$2:$A$1092,1,FALSE),0)</f>
        <v>0</v>
      </c>
      <c r="F151" s="450" t="str">
        <f t="shared" ref="F151:G214" si="14">IF(C151&lt;51,"do 50",IF(C151&lt;151,"51-150",IF(C151&lt;251,"151-250","251 a viac")))</f>
        <v>51-150</v>
      </c>
      <c r="G151" s="451" t="str">
        <f t="shared" si="14"/>
        <v>251 a viac</v>
      </c>
      <c r="H151" s="428"/>
      <c r="I151" s="428"/>
    </row>
    <row r="152" spans="2:9">
      <c r="B152" s="116">
        <v>37873300</v>
      </c>
      <c r="C152" s="119">
        <v>117</v>
      </c>
      <c r="D152" s="120">
        <f>VLOOKUP(B152,[3]ziaci!$A$1:$B$2102,2,FALSE)</f>
        <v>303.66666666666663</v>
      </c>
      <c r="E152" s="119">
        <f>IFERROR(VLOOKUP(B152,'[3]ZS s kniznicou'!$A$2:$A$1092,1,FALSE),0)</f>
        <v>37873300</v>
      </c>
      <c r="F152" s="450" t="str">
        <f t="shared" si="14"/>
        <v>51-150</v>
      </c>
      <c r="G152" s="451" t="str">
        <f t="shared" si="14"/>
        <v>251 a viac</v>
      </c>
      <c r="H152" s="428"/>
      <c r="I152" s="428"/>
    </row>
    <row r="153" spans="2:9">
      <c r="B153" s="116">
        <v>37873288</v>
      </c>
      <c r="C153" s="119">
        <v>114</v>
      </c>
      <c r="D153" s="120">
        <f>VLOOKUP(B153,[3]ziaci!$A$1:$B$2102,2,FALSE)</f>
        <v>572</v>
      </c>
      <c r="E153" s="119">
        <f>IFERROR(VLOOKUP(B153,'[3]ZS s kniznicou'!$A$2:$A$1092,1,FALSE),0)</f>
        <v>37873288</v>
      </c>
      <c r="F153" s="450" t="str">
        <f t="shared" si="14"/>
        <v>51-150</v>
      </c>
      <c r="G153" s="451" t="str">
        <f t="shared" si="14"/>
        <v>251 a viac</v>
      </c>
      <c r="H153" s="428"/>
      <c r="I153" s="428"/>
    </row>
    <row r="154" spans="2:9">
      <c r="B154" s="116">
        <v>42104378</v>
      </c>
      <c r="C154" s="119">
        <v>114</v>
      </c>
      <c r="D154" s="120">
        <f>VLOOKUP(B154,[3]ziaci!$A$1:$B$2102,2,FALSE)</f>
        <v>259.33333333333331</v>
      </c>
      <c r="E154" s="119">
        <f>IFERROR(VLOOKUP(B154,'[3]ZS s kniznicou'!$A$2:$A$1092,1,FALSE),0)</f>
        <v>42104378</v>
      </c>
      <c r="F154" s="450" t="str">
        <f t="shared" si="14"/>
        <v>51-150</v>
      </c>
      <c r="G154" s="451" t="str">
        <f t="shared" si="14"/>
        <v>251 a viac</v>
      </c>
      <c r="H154" s="428"/>
      <c r="I154" s="428"/>
    </row>
    <row r="155" spans="2:9">
      <c r="B155" s="116">
        <v>37828878</v>
      </c>
      <c r="C155" s="119">
        <v>112</v>
      </c>
      <c r="D155" s="120">
        <f>VLOOKUP(B155,[3]ziaci!$A$1:$B$2102,2,FALSE)</f>
        <v>567.33333333333326</v>
      </c>
      <c r="E155" s="119">
        <f>IFERROR(VLOOKUP(B155,'[3]ZS s kniznicou'!$A$2:$A$1092,1,FALSE),0)</f>
        <v>37828878</v>
      </c>
      <c r="F155" s="450" t="str">
        <f t="shared" si="14"/>
        <v>51-150</v>
      </c>
      <c r="G155" s="451" t="str">
        <f t="shared" si="14"/>
        <v>251 a viac</v>
      </c>
      <c r="H155" s="428"/>
      <c r="I155" s="428"/>
    </row>
    <row r="156" spans="2:9">
      <c r="B156" s="116">
        <v>35541148</v>
      </c>
      <c r="C156" s="119">
        <v>112</v>
      </c>
      <c r="D156" s="120">
        <f>VLOOKUP(B156,[3]ziaci!$A$1:$B$2102,2,FALSE)</f>
        <v>330.66666666666663</v>
      </c>
      <c r="E156" s="119">
        <f>IFERROR(VLOOKUP(B156,'[3]ZS s kniznicou'!$A$2:$A$1092,1,FALSE),0)</f>
        <v>35541148</v>
      </c>
      <c r="F156" s="450" t="str">
        <f t="shared" si="14"/>
        <v>51-150</v>
      </c>
      <c r="G156" s="451" t="str">
        <f t="shared" si="14"/>
        <v>251 a viac</v>
      </c>
      <c r="H156" s="428"/>
      <c r="I156" s="428"/>
    </row>
    <row r="157" spans="2:9">
      <c r="B157" s="116">
        <v>36158097</v>
      </c>
      <c r="C157" s="119">
        <v>110</v>
      </c>
      <c r="D157" s="120">
        <f>VLOOKUP(B157,[3]ziaci!$A$1:$B$2102,2,FALSE)</f>
        <v>440.33333333333326</v>
      </c>
      <c r="E157" s="119">
        <f>IFERROR(VLOOKUP(B157,'[3]ZS s kniznicou'!$A$2:$A$1092,1,FALSE),0)</f>
        <v>36158097</v>
      </c>
      <c r="F157" s="450" t="str">
        <f t="shared" si="14"/>
        <v>51-150</v>
      </c>
      <c r="G157" s="451" t="str">
        <f t="shared" si="14"/>
        <v>251 a viac</v>
      </c>
      <c r="H157" s="428"/>
      <c r="I157" s="428"/>
    </row>
    <row r="158" spans="2:9">
      <c r="B158" s="116">
        <v>37865412</v>
      </c>
      <c r="C158" s="119">
        <v>108</v>
      </c>
      <c r="D158" s="120">
        <f>VLOOKUP(B158,[3]ziaci!$A$1:$B$2102,2,FALSE)</f>
        <v>150.33333333333331</v>
      </c>
      <c r="E158" s="119">
        <f>IFERROR(VLOOKUP(B158,'[3]ZS s kniznicou'!$A$2:$A$1092,1,FALSE),0)</f>
        <v>0</v>
      </c>
      <c r="F158" s="450" t="str">
        <f t="shared" si="14"/>
        <v>51-150</v>
      </c>
      <c r="G158" s="451" t="str">
        <f t="shared" si="14"/>
        <v>51-150</v>
      </c>
      <c r="H158" s="428"/>
      <c r="I158" s="428"/>
    </row>
    <row r="159" spans="2:9">
      <c r="B159" s="116">
        <v>37888650</v>
      </c>
      <c r="C159" s="119">
        <v>107</v>
      </c>
      <c r="D159" s="120">
        <f>VLOOKUP(B159,[3]ziaci!$A$1:$B$2102,2,FALSE)</f>
        <v>273.66666666666663</v>
      </c>
      <c r="E159" s="119">
        <f>IFERROR(VLOOKUP(B159,'[3]ZS s kniznicou'!$A$2:$A$1092,1,FALSE),0)</f>
        <v>37888650</v>
      </c>
      <c r="F159" s="450" t="str">
        <f t="shared" si="14"/>
        <v>51-150</v>
      </c>
      <c r="G159" s="451" t="str">
        <f t="shared" si="14"/>
        <v>251 a viac</v>
      </c>
      <c r="H159" s="428"/>
      <c r="I159" s="428"/>
    </row>
    <row r="160" spans="2:9">
      <c r="B160" s="116">
        <v>37833855</v>
      </c>
      <c r="C160" s="119">
        <v>105</v>
      </c>
      <c r="D160" s="120">
        <f>VLOOKUP(B160,[3]ziaci!$A$1:$B$2102,2,FALSE)</f>
        <v>288</v>
      </c>
      <c r="E160" s="119">
        <f>IFERROR(VLOOKUP(B160,'[3]ZS s kniznicou'!$A$2:$A$1092,1,FALSE),0)</f>
        <v>37833855</v>
      </c>
      <c r="F160" s="450" t="str">
        <f t="shared" si="14"/>
        <v>51-150</v>
      </c>
      <c r="G160" s="451" t="str">
        <f t="shared" si="14"/>
        <v>251 a viac</v>
      </c>
      <c r="H160" s="428"/>
      <c r="I160" s="428"/>
    </row>
    <row r="161" spans="2:9">
      <c r="B161" s="116">
        <v>51896095</v>
      </c>
      <c r="C161" s="119">
        <v>103</v>
      </c>
      <c r="D161" s="120">
        <f>VLOOKUP(B161,[3]ziaci!$A$1:$B$2102,2,FALSE)</f>
        <v>180.66666666666666</v>
      </c>
      <c r="E161" s="119">
        <f>IFERROR(VLOOKUP(B161,'[3]ZS s kniznicou'!$A$2:$A$1092,1,FALSE),0)</f>
        <v>51896095</v>
      </c>
      <c r="F161" s="450" t="str">
        <f t="shared" si="14"/>
        <v>51-150</v>
      </c>
      <c r="G161" s="451" t="str">
        <f t="shared" si="14"/>
        <v>151-250</v>
      </c>
      <c r="H161" s="428"/>
      <c r="I161" s="428"/>
    </row>
    <row r="162" spans="2:9">
      <c r="B162" s="116">
        <v>35542268</v>
      </c>
      <c r="C162" s="119">
        <v>103</v>
      </c>
      <c r="D162" s="120">
        <f>VLOOKUP(B162,[3]ziaci!$A$1:$B$2102,2,FALSE)</f>
        <v>254.33333333333331</v>
      </c>
      <c r="E162" s="119">
        <f>IFERROR(VLOOKUP(B162,'[3]ZS s kniznicou'!$A$2:$A$1092,1,FALSE),0)</f>
        <v>35542268</v>
      </c>
      <c r="F162" s="450" t="str">
        <f t="shared" si="14"/>
        <v>51-150</v>
      </c>
      <c r="G162" s="451" t="str">
        <f t="shared" si="14"/>
        <v>251 a viac</v>
      </c>
      <c r="H162" s="428"/>
      <c r="I162" s="428"/>
    </row>
    <row r="163" spans="2:9">
      <c r="B163" s="116">
        <v>37876490</v>
      </c>
      <c r="C163" s="119">
        <v>102</v>
      </c>
      <c r="D163" s="120">
        <f>VLOOKUP(B163,[3]ziaci!$A$1:$B$2102,2,FALSE)</f>
        <v>286</v>
      </c>
      <c r="E163" s="119">
        <f>IFERROR(VLOOKUP(B163,'[3]ZS s kniznicou'!$A$2:$A$1092,1,FALSE),0)</f>
        <v>0</v>
      </c>
      <c r="F163" s="450" t="str">
        <f t="shared" si="14"/>
        <v>51-150</v>
      </c>
      <c r="G163" s="451" t="str">
        <f t="shared" si="14"/>
        <v>251 a viac</v>
      </c>
      <c r="H163" s="428"/>
      <c r="I163" s="428"/>
    </row>
    <row r="164" spans="2:9">
      <c r="B164" s="116">
        <v>37873385</v>
      </c>
      <c r="C164" s="119">
        <v>102</v>
      </c>
      <c r="D164" s="120">
        <f>VLOOKUP(B164,[3]ziaci!$A$1:$B$2102,2,FALSE)</f>
        <v>626.33333333333326</v>
      </c>
      <c r="E164" s="119">
        <f>IFERROR(VLOOKUP(B164,'[3]ZS s kniznicou'!$A$2:$A$1092,1,FALSE),0)</f>
        <v>37873385</v>
      </c>
      <c r="F164" s="450" t="str">
        <f t="shared" si="14"/>
        <v>51-150</v>
      </c>
      <c r="G164" s="451" t="str">
        <f t="shared" si="14"/>
        <v>251 a viac</v>
      </c>
      <c r="H164" s="428"/>
      <c r="I164" s="428"/>
    </row>
    <row r="165" spans="2:9">
      <c r="B165" s="116">
        <v>35546484</v>
      </c>
      <c r="C165" s="119">
        <v>102</v>
      </c>
      <c r="D165" s="120">
        <f>VLOOKUP(B165,[3]ziaci!$A$1:$B$2102,2,FALSE)</f>
        <v>230.66666666666663</v>
      </c>
      <c r="E165" s="119">
        <f>IFERROR(VLOOKUP(B165,'[3]ZS s kniznicou'!$A$2:$A$1092,1,FALSE),0)</f>
        <v>35546484</v>
      </c>
      <c r="F165" s="450" t="str">
        <f t="shared" si="14"/>
        <v>51-150</v>
      </c>
      <c r="G165" s="451" t="str">
        <f t="shared" si="14"/>
        <v>151-250</v>
      </c>
      <c r="H165" s="428"/>
      <c r="I165" s="428"/>
    </row>
    <row r="166" spans="2:9">
      <c r="B166" s="116">
        <v>37877054</v>
      </c>
      <c r="C166" s="119">
        <v>101</v>
      </c>
      <c r="D166" s="120">
        <f>VLOOKUP(B166,[3]ziaci!$A$1:$B$2102,2,FALSE)</f>
        <v>165.33333333333331</v>
      </c>
      <c r="E166" s="119">
        <f>IFERROR(VLOOKUP(B166,'[3]ZS s kniznicou'!$A$2:$A$1092,1,FALSE),0)</f>
        <v>0</v>
      </c>
      <c r="F166" s="450" t="str">
        <f t="shared" si="14"/>
        <v>51-150</v>
      </c>
      <c r="G166" s="451" t="str">
        <f t="shared" si="14"/>
        <v>151-250</v>
      </c>
      <c r="H166" s="428"/>
      <c r="I166" s="428"/>
    </row>
    <row r="167" spans="2:9">
      <c r="B167" s="116">
        <v>42029210</v>
      </c>
      <c r="C167" s="119">
        <v>100</v>
      </c>
      <c r="D167" s="120">
        <f>VLOOKUP(B167,[3]ziaci!$A$1:$B$2102,2,FALSE)</f>
        <v>182.66666666666666</v>
      </c>
      <c r="E167" s="119">
        <f>IFERROR(VLOOKUP(B167,'[3]ZS s kniznicou'!$A$2:$A$1092,1,FALSE),0)</f>
        <v>0</v>
      </c>
      <c r="F167" s="450" t="str">
        <f t="shared" si="14"/>
        <v>51-150</v>
      </c>
      <c r="G167" s="451" t="str">
        <f t="shared" si="14"/>
        <v>151-250</v>
      </c>
      <c r="H167" s="428"/>
      <c r="I167" s="428"/>
    </row>
    <row r="168" spans="2:9">
      <c r="B168" s="116">
        <v>37876651</v>
      </c>
      <c r="C168" s="119">
        <v>100</v>
      </c>
      <c r="D168" s="120">
        <f>VLOOKUP(B168,[3]ziaci!$A$1:$B$2102,2,FALSE)</f>
        <v>552.66666666666663</v>
      </c>
      <c r="E168" s="119">
        <f>IFERROR(VLOOKUP(B168,'[3]ZS s kniznicou'!$A$2:$A$1092,1,FALSE),0)</f>
        <v>37876651</v>
      </c>
      <c r="F168" s="450" t="str">
        <f t="shared" si="14"/>
        <v>51-150</v>
      </c>
      <c r="G168" s="451" t="str">
        <f t="shared" si="14"/>
        <v>251 a viac</v>
      </c>
      <c r="H168" s="428"/>
      <c r="I168" s="428"/>
    </row>
    <row r="169" spans="2:9">
      <c r="B169" s="116">
        <v>37874055</v>
      </c>
      <c r="C169" s="119">
        <v>99</v>
      </c>
      <c r="D169" s="120">
        <f>VLOOKUP(B169,[3]ziaci!$A$1:$B$2102,2,FALSE)</f>
        <v>329.33333333333331</v>
      </c>
      <c r="E169" s="119">
        <f>IFERROR(VLOOKUP(B169,'[3]ZS s kniznicou'!$A$2:$A$1092,1,FALSE),0)</f>
        <v>37874055</v>
      </c>
      <c r="F169" s="450" t="str">
        <f t="shared" si="14"/>
        <v>51-150</v>
      </c>
      <c r="G169" s="451" t="str">
        <f t="shared" si="14"/>
        <v>251 a viac</v>
      </c>
      <c r="H169" s="428"/>
      <c r="I169" s="428"/>
    </row>
    <row r="170" spans="2:9">
      <c r="B170" s="116">
        <v>37874349</v>
      </c>
      <c r="C170" s="119">
        <v>98</v>
      </c>
      <c r="D170" s="120">
        <f>VLOOKUP(B170,[3]ziaci!$A$1:$B$2102,2,FALSE)</f>
        <v>140.66666666666666</v>
      </c>
      <c r="E170" s="119">
        <f>IFERROR(VLOOKUP(B170,'[3]ZS s kniznicou'!$A$2:$A$1092,1,FALSE),0)</f>
        <v>0</v>
      </c>
      <c r="F170" s="450" t="str">
        <f t="shared" si="14"/>
        <v>51-150</v>
      </c>
      <c r="G170" s="451" t="str">
        <f t="shared" si="14"/>
        <v>51-150</v>
      </c>
      <c r="H170" s="428"/>
      <c r="I170" s="428"/>
    </row>
    <row r="171" spans="2:9">
      <c r="B171" s="116">
        <v>37888862</v>
      </c>
      <c r="C171" s="119">
        <v>97</v>
      </c>
      <c r="D171" s="120">
        <f>VLOOKUP(B171,[3]ziaci!$A$1:$B$2102,2,FALSE)</f>
        <v>156</v>
      </c>
      <c r="E171" s="119">
        <f>IFERROR(VLOOKUP(B171,'[3]ZS s kniznicou'!$A$2:$A$1092,1,FALSE),0)</f>
        <v>37888862</v>
      </c>
      <c r="F171" s="450" t="str">
        <f t="shared" si="14"/>
        <v>51-150</v>
      </c>
      <c r="G171" s="451" t="str">
        <f t="shared" si="14"/>
        <v>151-250</v>
      </c>
      <c r="H171" s="428"/>
      <c r="I171" s="428"/>
    </row>
    <row r="172" spans="2:9">
      <c r="B172" s="116">
        <v>35542292</v>
      </c>
      <c r="C172" s="119">
        <v>95</v>
      </c>
      <c r="D172" s="120">
        <f>VLOOKUP(B172,[3]ziaci!$A$1:$B$2102,2,FALSE)</f>
        <v>440.66666666666663</v>
      </c>
      <c r="E172" s="119">
        <f>IFERROR(VLOOKUP(B172,'[3]ZS s kniznicou'!$A$2:$A$1092,1,FALSE),0)</f>
        <v>0</v>
      </c>
      <c r="F172" s="450" t="str">
        <f t="shared" si="14"/>
        <v>51-150</v>
      </c>
      <c r="G172" s="451" t="str">
        <f t="shared" si="14"/>
        <v>251 a viac</v>
      </c>
      <c r="H172" s="428"/>
      <c r="I172" s="428"/>
    </row>
    <row r="173" spans="2:9">
      <c r="B173" s="116">
        <v>51719401</v>
      </c>
      <c r="C173" s="119">
        <v>94</v>
      </c>
      <c r="D173" s="120">
        <f>VLOOKUP(B173,[3]ziaci!$A$1:$B$2102,2,FALSE)</f>
        <v>229.66666666666666</v>
      </c>
      <c r="E173" s="119">
        <f>IFERROR(VLOOKUP(B173,'[3]ZS s kniznicou'!$A$2:$A$1092,1,FALSE),0)</f>
        <v>0</v>
      </c>
      <c r="F173" s="450" t="str">
        <f t="shared" si="14"/>
        <v>51-150</v>
      </c>
      <c r="G173" s="451" t="str">
        <f t="shared" si="14"/>
        <v>151-250</v>
      </c>
      <c r="H173" s="428"/>
      <c r="I173" s="428"/>
    </row>
    <row r="174" spans="2:9">
      <c r="B174" s="116">
        <v>35542225</v>
      </c>
      <c r="C174" s="119">
        <v>93</v>
      </c>
      <c r="D174" s="120">
        <f>VLOOKUP(B174,[3]ziaci!$A$1:$B$2102,2,FALSE)</f>
        <v>384.33333333333331</v>
      </c>
      <c r="E174" s="119">
        <f>IFERROR(VLOOKUP(B174,'[3]ZS s kniznicou'!$A$2:$A$1092,1,FALSE),0)</f>
        <v>0</v>
      </c>
      <c r="F174" s="450" t="str">
        <f t="shared" si="14"/>
        <v>51-150</v>
      </c>
      <c r="G174" s="451" t="str">
        <f t="shared" si="14"/>
        <v>251 a viac</v>
      </c>
      <c r="H174" s="428"/>
      <c r="I174" s="428"/>
    </row>
    <row r="175" spans="2:9">
      <c r="B175" s="116">
        <v>37872923</v>
      </c>
      <c r="C175" s="119">
        <v>93</v>
      </c>
      <c r="D175" s="120">
        <f>VLOOKUP(B175,[3]ziaci!$A$1:$B$2102,2,FALSE)</f>
        <v>237</v>
      </c>
      <c r="E175" s="119">
        <f>IFERROR(VLOOKUP(B175,'[3]ZS s kniznicou'!$A$2:$A$1092,1,FALSE),0)</f>
        <v>37872923</v>
      </c>
      <c r="F175" s="450" t="str">
        <f t="shared" si="14"/>
        <v>51-150</v>
      </c>
      <c r="G175" s="451" t="str">
        <f t="shared" si="14"/>
        <v>151-250</v>
      </c>
      <c r="H175" s="428"/>
      <c r="I175" s="428"/>
    </row>
    <row r="176" spans="2:9">
      <c r="B176" s="116">
        <v>36158089</v>
      </c>
      <c r="C176" s="119">
        <v>90</v>
      </c>
      <c r="D176" s="120">
        <f>VLOOKUP(B176,[3]ziaci!$A$1:$B$2102,2,FALSE)</f>
        <v>605.33333333333326</v>
      </c>
      <c r="E176" s="119">
        <f>IFERROR(VLOOKUP(B176,'[3]ZS s kniznicou'!$A$2:$A$1092,1,FALSE),0)</f>
        <v>36158089</v>
      </c>
      <c r="F176" s="450" t="str">
        <f t="shared" si="14"/>
        <v>51-150</v>
      </c>
      <c r="G176" s="451" t="str">
        <f t="shared" si="14"/>
        <v>251 a viac</v>
      </c>
      <c r="H176" s="428"/>
      <c r="I176" s="428"/>
    </row>
    <row r="177" spans="2:9">
      <c r="B177" s="116">
        <v>37876678</v>
      </c>
      <c r="C177" s="119">
        <v>90</v>
      </c>
      <c r="D177" s="120">
        <f>VLOOKUP(B177,[3]ziaci!$A$1:$B$2102,2,FALSE)</f>
        <v>165</v>
      </c>
      <c r="E177" s="119">
        <f>IFERROR(VLOOKUP(B177,'[3]ZS s kniznicou'!$A$2:$A$1092,1,FALSE),0)</f>
        <v>37876678</v>
      </c>
      <c r="F177" s="450" t="str">
        <f t="shared" si="14"/>
        <v>51-150</v>
      </c>
      <c r="G177" s="451" t="str">
        <f t="shared" si="14"/>
        <v>151-250</v>
      </c>
      <c r="H177" s="428"/>
      <c r="I177" s="428"/>
    </row>
    <row r="178" spans="2:9">
      <c r="B178" s="116">
        <v>710263945</v>
      </c>
      <c r="C178" s="119">
        <v>89</v>
      </c>
      <c r="D178" s="120">
        <f>VLOOKUP(B178,[3]ziaci!$A$1:$B$2102,2,FALSE)</f>
        <v>137</v>
      </c>
      <c r="E178" s="119">
        <f>IFERROR(VLOOKUP(B178,'[3]ZS s kniznicou'!$A$2:$A$1092,1,FALSE),0)</f>
        <v>0</v>
      </c>
      <c r="F178" s="450" t="str">
        <f t="shared" si="14"/>
        <v>51-150</v>
      </c>
      <c r="G178" s="451" t="str">
        <f t="shared" si="14"/>
        <v>51-150</v>
      </c>
      <c r="H178" s="428"/>
      <c r="I178" s="428"/>
    </row>
    <row r="179" spans="2:9">
      <c r="B179" s="116">
        <v>710062850</v>
      </c>
      <c r="C179" s="119">
        <v>88</v>
      </c>
      <c r="D179" s="120">
        <f>VLOOKUP(B179,[3]ziaci!$A$1:$B$2102,2,FALSE)</f>
        <v>111.99999999999999</v>
      </c>
      <c r="E179" s="119">
        <f>IFERROR(VLOOKUP(B179,'[3]ZS s kniznicou'!$A$2:$A$1092,1,FALSE),0)</f>
        <v>710062850</v>
      </c>
      <c r="F179" s="450" t="str">
        <f t="shared" si="14"/>
        <v>51-150</v>
      </c>
      <c r="G179" s="451" t="str">
        <f t="shared" si="14"/>
        <v>51-150</v>
      </c>
      <c r="H179" s="428"/>
      <c r="I179" s="428"/>
    </row>
    <row r="180" spans="2:9">
      <c r="B180" s="116">
        <v>37828541</v>
      </c>
      <c r="C180" s="119">
        <v>87</v>
      </c>
      <c r="D180" s="120">
        <f>VLOOKUP(B180,[3]ziaci!$A$1:$B$2102,2,FALSE)</f>
        <v>362.33333333333331</v>
      </c>
      <c r="E180" s="119">
        <f>IFERROR(VLOOKUP(B180,'[3]ZS s kniznicou'!$A$2:$A$1092,1,FALSE),0)</f>
        <v>0</v>
      </c>
      <c r="F180" s="450" t="str">
        <f t="shared" si="14"/>
        <v>51-150</v>
      </c>
      <c r="G180" s="451" t="str">
        <f t="shared" si="14"/>
        <v>251 a viac</v>
      </c>
      <c r="H180" s="428"/>
      <c r="I180" s="428"/>
    </row>
    <row r="181" spans="2:9">
      <c r="B181" s="116">
        <v>37888994</v>
      </c>
      <c r="C181" s="119">
        <v>87</v>
      </c>
      <c r="D181" s="120">
        <f>VLOOKUP(B181,[3]ziaci!$A$1:$B$2102,2,FALSE)</f>
        <v>166.33333333333331</v>
      </c>
      <c r="E181" s="119">
        <f>IFERROR(VLOOKUP(B181,'[3]ZS s kniznicou'!$A$2:$A$1092,1,FALSE),0)</f>
        <v>0</v>
      </c>
      <c r="F181" s="450" t="str">
        <f t="shared" si="14"/>
        <v>51-150</v>
      </c>
      <c r="G181" s="451" t="str">
        <f t="shared" si="14"/>
        <v>151-250</v>
      </c>
      <c r="H181" s="428"/>
      <c r="I181" s="428"/>
    </row>
    <row r="182" spans="2:9">
      <c r="B182" s="116">
        <v>35991852</v>
      </c>
      <c r="C182" s="119">
        <v>87</v>
      </c>
      <c r="D182" s="120">
        <f>VLOOKUP(B182,[3]ziaci!$A$1:$B$2102,2,FALSE)</f>
        <v>529.33333333333326</v>
      </c>
      <c r="E182" s="119">
        <f>IFERROR(VLOOKUP(B182,'[3]ZS s kniznicou'!$A$2:$A$1092,1,FALSE),0)</f>
        <v>35991852</v>
      </c>
      <c r="F182" s="450" t="str">
        <f t="shared" si="14"/>
        <v>51-150</v>
      </c>
      <c r="G182" s="451" t="str">
        <f t="shared" si="14"/>
        <v>251 a viac</v>
      </c>
      <c r="H182" s="428"/>
      <c r="I182" s="428"/>
    </row>
    <row r="183" spans="2:9">
      <c r="B183" s="116">
        <v>37873181</v>
      </c>
      <c r="C183" s="119">
        <v>87</v>
      </c>
      <c r="D183" s="120">
        <f>VLOOKUP(B183,[3]ziaci!$A$1:$B$2102,2,FALSE)</f>
        <v>576.66666666666663</v>
      </c>
      <c r="E183" s="119">
        <f>IFERROR(VLOOKUP(B183,'[3]ZS s kniznicou'!$A$2:$A$1092,1,FALSE),0)</f>
        <v>37873181</v>
      </c>
      <c r="F183" s="450" t="str">
        <f t="shared" si="14"/>
        <v>51-150</v>
      </c>
      <c r="G183" s="451" t="str">
        <f t="shared" si="14"/>
        <v>251 a viac</v>
      </c>
      <c r="H183" s="428"/>
      <c r="I183" s="428"/>
    </row>
    <row r="184" spans="2:9">
      <c r="B184" s="116">
        <v>35541326</v>
      </c>
      <c r="C184" s="119">
        <v>87</v>
      </c>
      <c r="D184" s="120">
        <f>VLOOKUP(B184,[3]ziaci!$A$1:$B$2102,2,FALSE)</f>
        <v>197</v>
      </c>
      <c r="E184" s="119">
        <f>IFERROR(VLOOKUP(B184,'[3]ZS s kniznicou'!$A$2:$A$1092,1,FALSE),0)</f>
        <v>35541326</v>
      </c>
      <c r="F184" s="450" t="str">
        <f t="shared" si="14"/>
        <v>51-150</v>
      </c>
      <c r="G184" s="451" t="str">
        <f t="shared" si="14"/>
        <v>151-250</v>
      </c>
      <c r="H184" s="428"/>
      <c r="I184" s="428"/>
    </row>
    <row r="185" spans="2:9">
      <c r="B185" s="116">
        <v>35544805</v>
      </c>
      <c r="C185" s="119">
        <v>87</v>
      </c>
      <c r="D185" s="120">
        <f>VLOOKUP(B185,[3]ziaci!$A$1:$B$2102,2,FALSE)</f>
        <v>186.66666666666666</v>
      </c>
      <c r="E185" s="119">
        <f>IFERROR(VLOOKUP(B185,'[3]ZS s kniznicou'!$A$2:$A$1092,1,FALSE),0)</f>
        <v>35544805</v>
      </c>
      <c r="F185" s="450" t="str">
        <f t="shared" si="14"/>
        <v>51-150</v>
      </c>
      <c r="G185" s="451" t="str">
        <f t="shared" si="14"/>
        <v>151-250</v>
      </c>
      <c r="H185" s="428"/>
      <c r="I185" s="428"/>
    </row>
    <row r="186" spans="2:9">
      <c r="B186" s="116">
        <v>37833863</v>
      </c>
      <c r="C186" s="119">
        <v>85</v>
      </c>
      <c r="D186" s="120">
        <f>VLOOKUP(B186,[3]ziaci!$A$1:$B$2102,2,FALSE)</f>
        <v>220.33333333333331</v>
      </c>
      <c r="E186" s="119">
        <f>IFERROR(VLOOKUP(B186,'[3]ZS s kniznicou'!$A$2:$A$1092,1,FALSE),0)</f>
        <v>0</v>
      </c>
      <c r="F186" s="450" t="str">
        <f t="shared" si="14"/>
        <v>51-150</v>
      </c>
      <c r="G186" s="451" t="str">
        <f t="shared" si="14"/>
        <v>151-250</v>
      </c>
      <c r="H186" s="428"/>
      <c r="I186" s="428"/>
    </row>
    <row r="187" spans="2:9">
      <c r="B187" s="116">
        <v>37888871</v>
      </c>
      <c r="C187" s="119">
        <v>85</v>
      </c>
      <c r="D187" s="120">
        <f>VLOOKUP(B187,[3]ziaci!$A$1:$B$2102,2,FALSE)</f>
        <v>166</v>
      </c>
      <c r="E187" s="119">
        <f>IFERROR(VLOOKUP(B187,'[3]ZS s kniznicou'!$A$2:$A$1092,1,FALSE),0)</f>
        <v>0</v>
      </c>
      <c r="F187" s="450" t="str">
        <f t="shared" si="14"/>
        <v>51-150</v>
      </c>
      <c r="G187" s="451" t="str">
        <f t="shared" si="14"/>
        <v>151-250</v>
      </c>
      <c r="H187" s="428"/>
      <c r="I187" s="428"/>
    </row>
    <row r="188" spans="2:9">
      <c r="B188" s="116">
        <v>37828371</v>
      </c>
      <c r="C188" s="119">
        <v>85</v>
      </c>
      <c r="D188" s="120">
        <f>VLOOKUP(B188,[3]ziaci!$A$1:$B$2102,2,FALSE)</f>
        <v>145.33333333333331</v>
      </c>
      <c r="E188" s="119">
        <f>IFERROR(VLOOKUP(B188,'[3]ZS s kniznicou'!$A$2:$A$1092,1,FALSE),0)</f>
        <v>37828371</v>
      </c>
      <c r="F188" s="450" t="str">
        <f t="shared" si="14"/>
        <v>51-150</v>
      </c>
      <c r="G188" s="451" t="str">
        <f t="shared" si="14"/>
        <v>51-150</v>
      </c>
      <c r="H188" s="428"/>
      <c r="I188" s="428"/>
    </row>
    <row r="189" spans="2:9">
      <c r="B189" s="116">
        <v>51001489</v>
      </c>
      <c r="C189" s="119">
        <v>85</v>
      </c>
      <c r="D189" s="120">
        <f>VLOOKUP(B189,[3]ziaci!$A$1:$B$2102,2,FALSE)</f>
        <v>428.33333333333331</v>
      </c>
      <c r="E189" s="119">
        <f>IFERROR(VLOOKUP(B189,'[3]ZS s kniznicou'!$A$2:$A$1092,1,FALSE),0)</f>
        <v>51001489</v>
      </c>
      <c r="F189" s="450" t="str">
        <f t="shared" si="14"/>
        <v>51-150</v>
      </c>
      <c r="G189" s="451" t="str">
        <f t="shared" si="14"/>
        <v>251 a viac</v>
      </c>
      <c r="H189" s="428"/>
      <c r="I189" s="428"/>
    </row>
    <row r="190" spans="2:9">
      <c r="B190" s="116">
        <v>35543906</v>
      </c>
      <c r="C190" s="119">
        <v>85</v>
      </c>
      <c r="D190" s="120">
        <f>VLOOKUP(B190,[3]ziaci!$A$1:$B$2102,2,FALSE)</f>
        <v>534</v>
      </c>
      <c r="E190" s="119">
        <f>IFERROR(VLOOKUP(B190,'[3]ZS s kniznicou'!$A$2:$A$1092,1,FALSE),0)</f>
        <v>35543906</v>
      </c>
      <c r="F190" s="450" t="str">
        <f t="shared" si="14"/>
        <v>51-150</v>
      </c>
      <c r="G190" s="451" t="str">
        <f t="shared" si="14"/>
        <v>251 a viac</v>
      </c>
      <c r="H190" s="428"/>
      <c r="I190" s="428"/>
    </row>
    <row r="191" spans="2:9">
      <c r="B191" s="116">
        <v>36158950</v>
      </c>
      <c r="C191" s="119">
        <v>84</v>
      </c>
      <c r="D191" s="120">
        <f>VLOOKUP(B191,[3]ziaci!$A$1:$B$2102,2,FALSE)</f>
        <v>289.66666666666663</v>
      </c>
      <c r="E191" s="119">
        <f>IFERROR(VLOOKUP(B191,'[3]ZS s kniznicou'!$A$2:$A$1092,1,FALSE),0)</f>
        <v>0</v>
      </c>
      <c r="F191" s="450" t="str">
        <f t="shared" si="14"/>
        <v>51-150</v>
      </c>
      <c r="G191" s="451" t="str">
        <f t="shared" si="14"/>
        <v>251 a viac</v>
      </c>
      <c r="H191" s="428"/>
      <c r="I191" s="428"/>
    </row>
    <row r="192" spans="2:9">
      <c r="B192" s="116">
        <v>36158348</v>
      </c>
      <c r="C192" s="119">
        <v>84</v>
      </c>
      <c r="D192" s="120">
        <f>VLOOKUP(B192,[3]ziaci!$A$1:$B$2102,2,FALSE)</f>
        <v>126.33333333333333</v>
      </c>
      <c r="E192" s="119">
        <f>IFERROR(VLOOKUP(B192,'[3]ZS s kniznicou'!$A$2:$A$1092,1,FALSE),0)</f>
        <v>36158348</v>
      </c>
      <c r="F192" s="450" t="str">
        <f t="shared" si="14"/>
        <v>51-150</v>
      </c>
      <c r="G192" s="451" t="str">
        <f t="shared" si="14"/>
        <v>51-150</v>
      </c>
      <c r="H192" s="428"/>
      <c r="I192" s="428"/>
    </row>
    <row r="193" spans="2:9">
      <c r="B193" s="116">
        <v>35543701</v>
      </c>
      <c r="C193" s="119">
        <v>84</v>
      </c>
      <c r="D193" s="120">
        <f>VLOOKUP(B193,[3]ziaci!$A$1:$B$2102,2,FALSE)</f>
        <v>198.66666666666666</v>
      </c>
      <c r="E193" s="119">
        <f>IFERROR(VLOOKUP(B193,'[3]ZS s kniznicou'!$A$2:$A$1092,1,FALSE),0)</f>
        <v>35543701</v>
      </c>
      <c r="F193" s="450" t="str">
        <f t="shared" si="14"/>
        <v>51-150</v>
      </c>
      <c r="G193" s="451" t="str">
        <f t="shared" si="14"/>
        <v>151-250</v>
      </c>
      <c r="H193" s="428"/>
      <c r="I193" s="428"/>
    </row>
    <row r="194" spans="2:9">
      <c r="B194" s="116">
        <v>35541199</v>
      </c>
      <c r="C194" s="119">
        <v>84</v>
      </c>
      <c r="D194" s="120">
        <f>VLOOKUP(B194,[3]ziaci!$A$1:$B$2102,2,FALSE)</f>
        <v>297</v>
      </c>
      <c r="E194" s="119">
        <f>IFERROR(VLOOKUP(B194,'[3]ZS s kniznicou'!$A$2:$A$1092,1,FALSE),0)</f>
        <v>35541199</v>
      </c>
      <c r="F194" s="450" t="str">
        <f t="shared" si="14"/>
        <v>51-150</v>
      </c>
      <c r="G194" s="451" t="str">
        <f t="shared" si="14"/>
        <v>251 a viac</v>
      </c>
      <c r="H194" s="428"/>
      <c r="I194" s="428"/>
    </row>
    <row r="195" spans="2:9">
      <c r="B195" s="116">
        <v>36158984</v>
      </c>
      <c r="C195" s="119">
        <v>83</v>
      </c>
      <c r="D195" s="120">
        <f>VLOOKUP(B195,[3]ziaci!$A$1:$B$2102,2,FALSE)</f>
        <v>439</v>
      </c>
      <c r="E195" s="119">
        <f>IFERROR(VLOOKUP(B195,'[3]ZS s kniznicou'!$A$2:$A$1092,1,FALSE),0)</f>
        <v>36158984</v>
      </c>
      <c r="F195" s="450" t="str">
        <f t="shared" si="14"/>
        <v>51-150</v>
      </c>
      <c r="G195" s="451" t="str">
        <f t="shared" si="14"/>
        <v>251 a viac</v>
      </c>
      <c r="H195" s="428"/>
      <c r="I195" s="428"/>
    </row>
    <row r="196" spans="2:9">
      <c r="B196" s="116">
        <v>35543639</v>
      </c>
      <c r="C196" s="119">
        <v>83</v>
      </c>
      <c r="D196" s="120">
        <f>VLOOKUP(B196,[3]ziaci!$A$1:$B$2102,2,FALSE)</f>
        <v>698.66666666666663</v>
      </c>
      <c r="E196" s="119">
        <f>IFERROR(VLOOKUP(B196,'[3]ZS s kniznicou'!$A$2:$A$1092,1,FALSE),0)</f>
        <v>35543639</v>
      </c>
      <c r="F196" s="450" t="str">
        <f t="shared" si="14"/>
        <v>51-150</v>
      </c>
      <c r="G196" s="451" t="str">
        <f t="shared" si="14"/>
        <v>251 a viac</v>
      </c>
      <c r="H196" s="428"/>
      <c r="I196" s="428"/>
    </row>
    <row r="197" spans="2:9">
      <c r="B197" s="116">
        <v>35546085</v>
      </c>
      <c r="C197" s="119">
        <v>83</v>
      </c>
      <c r="D197" s="120">
        <f>VLOOKUP(B197,[3]ziaci!$A$1:$B$2102,2,FALSE)</f>
        <v>407.66666666666663</v>
      </c>
      <c r="E197" s="119">
        <f>IFERROR(VLOOKUP(B197,'[3]ZS s kniznicou'!$A$2:$A$1092,1,FALSE),0)</f>
        <v>35546085</v>
      </c>
      <c r="F197" s="450" t="str">
        <f t="shared" si="14"/>
        <v>51-150</v>
      </c>
      <c r="G197" s="451" t="str">
        <f t="shared" si="14"/>
        <v>251 a viac</v>
      </c>
      <c r="H197" s="428"/>
      <c r="I197" s="428"/>
    </row>
    <row r="198" spans="2:9">
      <c r="B198" s="116">
        <v>37828363</v>
      </c>
      <c r="C198" s="119">
        <v>82</v>
      </c>
      <c r="D198" s="120">
        <f>VLOOKUP(B198,[3]ziaci!$A$1:$B$2102,2,FALSE)</f>
        <v>236.33333333333331</v>
      </c>
      <c r="E198" s="119">
        <f>IFERROR(VLOOKUP(B198,'[3]ZS s kniznicou'!$A$2:$A$1092,1,FALSE),0)</f>
        <v>37828363</v>
      </c>
      <c r="F198" s="450" t="str">
        <f t="shared" si="14"/>
        <v>51-150</v>
      </c>
      <c r="G198" s="451" t="str">
        <f t="shared" si="14"/>
        <v>151-250</v>
      </c>
      <c r="H198" s="428"/>
      <c r="I198" s="428"/>
    </row>
    <row r="199" spans="2:9">
      <c r="B199" s="116">
        <v>710060742</v>
      </c>
      <c r="C199" s="119">
        <v>81</v>
      </c>
      <c r="D199" s="120">
        <f>VLOOKUP(B199,[3]ziaci!$A$1:$B$2102,2,FALSE)</f>
        <v>109.33333333333333</v>
      </c>
      <c r="E199" s="119">
        <f>IFERROR(VLOOKUP(B199,'[3]ZS s kniznicou'!$A$2:$A$1092,1,FALSE),0)</f>
        <v>0</v>
      </c>
      <c r="F199" s="450" t="str">
        <f t="shared" si="14"/>
        <v>51-150</v>
      </c>
      <c r="G199" s="451" t="str">
        <f t="shared" si="14"/>
        <v>51-150</v>
      </c>
      <c r="H199" s="428"/>
      <c r="I199" s="428"/>
    </row>
    <row r="200" spans="2:9">
      <c r="B200" s="116">
        <v>37873822</v>
      </c>
      <c r="C200" s="119">
        <v>81</v>
      </c>
      <c r="D200" s="120">
        <f>VLOOKUP(B200,[3]ziaci!$A$1:$B$2102,2,FALSE)</f>
        <v>313.33333333333331</v>
      </c>
      <c r="E200" s="119">
        <f>IFERROR(VLOOKUP(B200,'[3]ZS s kniznicou'!$A$2:$A$1092,1,FALSE),0)</f>
        <v>37873822</v>
      </c>
      <c r="F200" s="450" t="str">
        <f t="shared" si="14"/>
        <v>51-150</v>
      </c>
      <c r="G200" s="451" t="str">
        <f t="shared" si="14"/>
        <v>251 a viac</v>
      </c>
      <c r="H200" s="428"/>
      <c r="I200" s="428"/>
    </row>
    <row r="201" spans="2:9">
      <c r="B201" s="116">
        <v>35544546</v>
      </c>
      <c r="C201" s="119">
        <v>81</v>
      </c>
      <c r="D201" s="120">
        <f>VLOOKUP(B201,[3]ziaci!$A$1:$B$2102,2,FALSE)</f>
        <v>170.66666666666666</v>
      </c>
      <c r="E201" s="119">
        <f>IFERROR(VLOOKUP(B201,'[3]ZS s kniznicou'!$A$2:$A$1092,1,FALSE),0)</f>
        <v>35544546</v>
      </c>
      <c r="F201" s="450" t="str">
        <f t="shared" si="14"/>
        <v>51-150</v>
      </c>
      <c r="G201" s="451" t="str">
        <f t="shared" si="14"/>
        <v>151-250</v>
      </c>
      <c r="H201" s="428"/>
      <c r="I201" s="428"/>
    </row>
    <row r="202" spans="2:9">
      <c r="B202" s="116">
        <v>35541156</v>
      </c>
      <c r="C202" s="119">
        <v>81</v>
      </c>
      <c r="D202" s="120">
        <f>VLOOKUP(B202,[3]ziaci!$A$1:$B$2102,2,FALSE)</f>
        <v>500</v>
      </c>
      <c r="E202" s="119">
        <f>IFERROR(VLOOKUP(B202,'[3]ZS s kniznicou'!$A$2:$A$1092,1,FALSE),0)</f>
        <v>35541156</v>
      </c>
      <c r="F202" s="450" t="str">
        <f t="shared" si="14"/>
        <v>51-150</v>
      </c>
      <c r="G202" s="451" t="str">
        <f t="shared" si="14"/>
        <v>251 a viac</v>
      </c>
      <c r="H202" s="428"/>
      <c r="I202" s="428"/>
    </row>
    <row r="203" spans="2:9">
      <c r="B203" s="116">
        <v>35541318</v>
      </c>
      <c r="C203" s="119">
        <v>81</v>
      </c>
      <c r="D203" s="120">
        <f>VLOOKUP(B203,[3]ziaci!$A$1:$B$2102,2,FALSE)</f>
        <v>130</v>
      </c>
      <c r="E203" s="119">
        <f>IFERROR(VLOOKUP(B203,'[3]ZS s kniznicou'!$A$2:$A$1092,1,FALSE),0)</f>
        <v>35541318</v>
      </c>
      <c r="F203" s="450" t="str">
        <f t="shared" si="14"/>
        <v>51-150</v>
      </c>
      <c r="G203" s="451" t="str">
        <f t="shared" si="14"/>
        <v>51-150</v>
      </c>
      <c r="H203" s="428"/>
      <c r="I203" s="428"/>
    </row>
    <row r="204" spans="2:9">
      <c r="B204" s="116">
        <v>37888820</v>
      </c>
      <c r="C204" s="119">
        <v>80</v>
      </c>
      <c r="D204" s="120">
        <f>VLOOKUP(B204,[3]ziaci!$A$1:$B$2102,2,FALSE)</f>
        <v>156.66666666666666</v>
      </c>
      <c r="E204" s="119">
        <f>IFERROR(VLOOKUP(B204,'[3]ZS s kniznicou'!$A$2:$A$1092,1,FALSE),0)</f>
        <v>37888820</v>
      </c>
      <c r="F204" s="450" t="str">
        <f t="shared" si="14"/>
        <v>51-150</v>
      </c>
      <c r="G204" s="451" t="str">
        <f t="shared" si="14"/>
        <v>151-250</v>
      </c>
      <c r="H204" s="428"/>
      <c r="I204" s="428"/>
    </row>
    <row r="205" spans="2:9">
      <c r="B205" s="116">
        <v>35541245</v>
      </c>
      <c r="C205" s="119">
        <v>80</v>
      </c>
      <c r="D205" s="120">
        <f>VLOOKUP(B205,[3]ziaci!$A$1:$B$2102,2,FALSE)</f>
        <v>192.33333333333331</v>
      </c>
      <c r="E205" s="119">
        <f>IFERROR(VLOOKUP(B205,'[3]ZS s kniznicou'!$A$2:$A$1092,1,FALSE),0)</f>
        <v>35541245</v>
      </c>
      <c r="F205" s="450" t="str">
        <f t="shared" si="14"/>
        <v>51-150</v>
      </c>
      <c r="G205" s="451" t="str">
        <f t="shared" si="14"/>
        <v>151-250</v>
      </c>
      <c r="H205" s="428"/>
      <c r="I205" s="428"/>
    </row>
    <row r="206" spans="2:9">
      <c r="B206" s="116">
        <v>37831771</v>
      </c>
      <c r="C206" s="119">
        <v>79</v>
      </c>
      <c r="D206" s="120">
        <f>VLOOKUP(B206,[3]ziaci!$A$1:$B$2102,2,FALSE)</f>
        <v>238.33333333333331</v>
      </c>
      <c r="E206" s="119">
        <f>IFERROR(VLOOKUP(B206,'[3]ZS s kniznicou'!$A$2:$A$1092,1,FALSE),0)</f>
        <v>37831771</v>
      </c>
      <c r="F206" s="450" t="str">
        <f t="shared" si="14"/>
        <v>51-150</v>
      </c>
      <c r="G206" s="451" t="str">
        <f t="shared" si="14"/>
        <v>151-250</v>
      </c>
      <c r="H206" s="428"/>
      <c r="I206" s="428"/>
    </row>
    <row r="207" spans="2:9">
      <c r="B207" s="116">
        <v>37876988</v>
      </c>
      <c r="C207" s="119">
        <v>79</v>
      </c>
      <c r="D207" s="120">
        <f>VLOOKUP(B207,[3]ziaci!$A$1:$B$2102,2,FALSE)</f>
        <v>231.66666666666666</v>
      </c>
      <c r="E207" s="119">
        <f>IFERROR(VLOOKUP(B207,'[3]ZS s kniznicou'!$A$2:$A$1092,1,FALSE),0)</f>
        <v>37876988</v>
      </c>
      <c r="F207" s="450" t="str">
        <f t="shared" si="14"/>
        <v>51-150</v>
      </c>
      <c r="G207" s="451" t="str">
        <f t="shared" si="14"/>
        <v>151-250</v>
      </c>
      <c r="H207" s="428"/>
      <c r="I207" s="428"/>
    </row>
    <row r="208" spans="2:9">
      <c r="B208" s="116">
        <v>710059841</v>
      </c>
      <c r="C208" s="119">
        <v>77</v>
      </c>
      <c r="D208" s="120">
        <f>VLOOKUP(B208,[3]ziaci!$A$1:$B$2102,2,FALSE)</f>
        <v>96.999999999999986</v>
      </c>
      <c r="E208" s="119">
        <f>IFERROR(VLOOKUP(B208,'[3]ZS s kniznicou'!$A$2:$A$1092,1,FALSE),0)</f>
        <v>0</v>
      </c>
      <c r="F208" s="450" t="str">
        <f t="shared" si="14"/>
        <v>51-150</v>
      </c>
      <c r="G208" s="451" t="str">
        <f t="shared" si="14"/>
        <v>51-150</v>
      </c>
      <c r="H208" s="428"/>
      <c r="I208" s="428"/>
    </row>
    <row r="209" spans="2:9">
      <c r="B209" s="116">
        <v>37990365</v>
      </c>
      <c r="C209" s="119">
        <v>77</v>
      </c>
      <c r="D209" s="120">
        <f>VLOOKUP(B209,[3]ziaci!$A$1:$B$2102,2,FALSE)</f>
        <v>406.33333333333331</v>
      </c>
      <c r="E209" s="119">
        <f>IFERROR(VLOOKUP(B209,'[3]ZS s kniznicou'!$A$2:$A$1092,1,FALSE),0)</f>
        <v>0</v>
      </c>
      <c r="F209" s="450" t="str">
        <f t="shared" si="14"/>
        <v>51-150</v>
      </c>
      <c r="G209" s="451" t="str">
        <f t="shared" si="14"/>
        <v>251 a viac</v>
      </c>
      <c r="H209" s="428"/>
      <c r="I209" s="428"/>
    </row>
    <row r="210" spans="2:9">
      <c r="B210" s="116">
        <v>37791851</v>
      </c>
      <c r="C210" s="119">
        <v>77</v>
      </c>
      <c r="D210" s="120">
        <f>VLOOKUP(B210,[3]ziaci!$A$1:$B$2102,2,FALSE)</f>
        <v>432</v>
      </c>
      <c r="E210" s="119">
        <f>IFERROR(VLOOKUP(B210,'[3]ZS s kniznicou'!$A$2:$A$1092,1,FALSE),0)</f>
        <v>37791851</v>
      </c>
      <c r="F210" s="450" t="str">
        <f t="shared" si="14"/>
        <v>51-150</v>
      </c>
      <c r="G210" s="451" t="str">
        <f t="shared" si="14"/>
        <v>251 a viac</v>
      </c>
      <c r="H210" s="428"/>
      <c r="I210" s="428"/>
    </row>
    <row r="211" spans="2:9">
      <c r="B211" s="116">
        <v>35544392</v>
      </c>
      <c r="C211" s="119">
        <v>77</v>
      </c>
      <c r="D211" s="120">
        <f>VLOOKUP(B211,[3]ziaci!$A$1:$B$2102,2,FALSE)</f>
        <v>170</v>
      </c>
      <c r="E211" s="119">
        <f>IFERROR(VLOOKUP(B211,'[3]ZS s kniznicou'!$A$2:$A$1092,1,FALSE),0)</f>
        <v>35544392</v>
      </c>
      <c r="F211" s="450" t="str">
        <f t="shared" si="14"/>
        <v>51-150</v>
      </c>
      <c r="G211" s="451" t="str">
        <f t="shared" si="14"/>
        <v>151-250</v>
      </c>
      <c r="H211" s="428"/>
      <c r="I211" s="428"/>
    </row>
    <row r="212" spans="2:9">
      <c r="B212" s="116">
        <v>710059949</v>
      </c>
      <c r="C212" s="119">
        <v>76</v>
      </c>
      <c r="D212" s="120">
        <f>VLOOKUP(B212,[3]ziaci!$A$1:$B$2102,2,FALSE)</f>
        <v>97.666666666666657</v>
      </c>
      <c r="E212" s="119">
        <f>IFERROR(VLOOKUP(B212,'[3]ZS s kniznicou'!$A$2:$A$1092,1,FALSE),0)</f>
        <v>0</v>
      </c>
      <c r="F212" s="450" t="str">
        <f t="shared" si="14"/>
        <v>51-150</v>
      </c>
      <c r="G212" s="451" t="str">
        <f t="shared" si="14"/>
        <v>51-150</v>
      </c>
      <c r="H212" s="428"/>
      <c r="I212" s="428"/>
    </row>
    <row r="213" spans="2:9">
      <c r="B213" s="116">
        <v>35534672</v>
      </c>
      <c r="C213" s="119">
        <v>75</v>
      </c>
      <c r="D213" s="120">
        <f>VLOOKUP(B213,[3]ziaci!$A$1:$B$2102,2,FALSE)</f>
        <v>372</v>
      </c>
      <c r="E213" s="119">
        <f>IFERROR(VLOOKUP(B213,'[3]ZS s kniznicou'!$A$2:$A$1092,1,FALSE),0)</f>
        <v>0</v>
      </c>
      <c r="F213" s="450" t="str">
        <f t="shared" si="14"/>
        <v>51-150</v>
      </c>
      <c r="G213" s="451" t="str">
        <f t="shared" si="14"/>
        <v>251 a viac</v>
      </c>
      <c r="H213" s="428"/>
      <c r="I213" s="428"/>
    </row>
    <row r="214" spans="2:9">
      <c r="B214" s="116">
        <v>36158381</v>
      </c>
      <c r="C214" s="119">
        <v>75</v>
      </c>
      <c r="D214" s="120">
        <f>VLOOKUP(B214,[3]ziaci!$A$1:$B$2102,2,FALSE)</f>
        <v>131.66666666666666</v>
      </c>
      <c r="E214" s="119">
        <f>IFERROR(VLOOKUP(B214,'[3]ZS s kniznicou'!$A$2:$A$1092,1,FALSE),0)</f>
        <v>0</v>
      </c>
      <c r="F214" s="450" t="str">
        <f t="shared" si="14"/>
        <v>51-150</v>
      </c>
      <c r="G214" s="451" t="str">
        <f t="shared" si="14"/>
        <v>51-150</v>
      </c>
      <c r="H214" s="428"/>
      <c r="I214" s="428"/>
    </row>
    <row r="215" spans="2:9">
      <c r="B215" s="116">
        <v>37873920</v>
      </c>
      <c r="C215" s="119">
        <v>75</v>
      </c>
      <c r="D215" s="120">
        <f>VLOOKUP(B215,[3]ziaci!$A$1:$B$2102,2,FALSE)</f>
        <v>267</v>
      </c>
      <c r="E215" s="119">
        <f>IFERROR(VLOOKUP(B215,'[3]ZS s kniznicou'!$A$2:$A$1092,1,FALSE),0)</f>
        <v>37873920</v>
      </c>
      <c r="F215" s="450" t="str">
        <f t="shared" ref="F215:G278" si="15">IF(C215&lt;51,"do 50",IF(C215&lt;151,"51-150",IF(C215&lt;251,"151-250","251 a viac")))</f>
        <v>51-150</v>
      </c>
      <c r="G215" s="451" t="str">
        <f t="shared" si="15"/>
        <v>251 a viac</v>
      </c>
      <c r="H215" s="428"/>
      <c r="I215" s="428"/>
    </row>
    <row r="216" spans="2:9">
      <c r="B216" s="116">
        <v>35545755</v>
      </c>
      <c r="C216" s="119">
        <v>75</v>
      </c>
      <c r="D216" s="120">
        <f>VLOOKUP(B216,[3]ziaci!$A$1:$B$2102,2,FALSE)</f>
        <v>234.66666666666666</v>
      </c>
      <c r="E216" s="119">
        <f>IFERROR(VLOOKUP(B216,'[3]ZS s kniznicou'!$A$2:$A$1092,1,FALSE),0)</f>
        <v>35545755</v>
      </c>
      <c r="F216" s="450" t="str">
        <f t="shared" si="15"/>
        <v>51-150</v>
      </c>
      <c r="G216" s="451" t="str">
        <f t="shared" si="15"/>
        <v>151-250</v>
      </c>
      <c r="H216" s="428"/>
      <c r="I216" s="428"/>
    </row>
    <row r="217" spans="2:9">
      <c r="B217" s="116">
        <v>35544139</v>
      </c>
      <c r="C217" s="119">
        <v>74</v>
      </c>
      <c r="D217" s="120">
        <f>VLOOKUP(B217,[3]ziaci!$A$1:$B$2102,2,FALSE)</f>
        <v>347.66666666666663</v>
      </c>
      <c r="E217" s="119">
        <f>IFERROR(VLOOKUP(B217,'[3]ZS s kniznicou'!$A$2:$A$1092,1,FALSE),0)</f>
        <v>0</v>
      </c>
      <c r="F217" s="450" t="str">
        <f t="shared" si="15"/>
        <v>51-150</v>
      </c>
      <c r="G217" s="451" t="str">
        <f t="shared" si="15"/>
        <v>251 a viac</v>
      </c>
      <c r="H217" s="428"/>
      <c r="I217" s="428"/>
    </row>
    <row r="218" spans="2:9">
      <c r="B218" s="116">
        <v>37833995</v>
      </c>
      <c r="C218" s="119">
        <v>74</v>
      </c>
      <c r="D218" s="120">
        <f>VLOOKUP(B218,[3]ziaci!$A$1:$B$2102,2,FALSE)</f>
        <v>568.33333333333326</v>
      </c>
      <c r="E218" s="119">
        <f>IFERROR(VLOOKUP(B218,'[3]ZS s kniznicou'!$A$2:$A$1092,1,FALSE),0)</f>
        <v>37833995</v>
      </c>
      <c r="F218" s="450" t="str">
        <f t="shared" si="15"/>
        <v>51-150</v>
      </c>
      <c r="G218" s="451" t="str">
        <f t="shared" si="15"/>
        <v>251 a viac</v>
      </c>
      <c r="H218" s="428"/>
      <c r="I218" s="428"/>
    </row>
    <row r="219" spans="2:9">
      <c r="B219" s="116">
        <v>710062044</v>
      </c>
      <c r="C219" s="119">
        <v>73</v>
      </c>
      <c r="D219" s="120">
        <f>VLOOKUP(B219,[3]ziaci!$A$1:$B$2102,2,FALSE)</f>
        <v>106.66666666666666</v>
      </c>
      <c r="E219" s="119">
        <f>IFERROR(VLOOKUP(B219,'[3]ZS s kniznicou'!$A$2:$A$1092,1,FALSE),0)</f>
        <v>0</v>
      </c>
      <c r="F219" s="450" t="str">
        <f t="shared" si="15"/>
        <v>51-150</v>
      </c>
      <c r="G219" s="451" t="str">
        <f t="shared" si="15"/>
        <v>51-150</v>
      </c>
      <c r="H219" s="428"/>
      <c r="I219" s="428"/>
    </row>
    <row r="220" spans="2:9">
      <c r="B220" s="116">
        <v>36090361</v>
      </c>
      <c r="C220" s="119">
        <v>73</v>
      </c>
      <c r="D220" s="120">
        <f>VLOOKUP(B220,[3]ziaci!$A$1:$B$2102,2,FALSE)</f>
        <v>149.66666666666666</v>
      </c>
      <c r="E220" s="119">
        <f>IFERROR(VLOOKUP(B220,'[3]ZS s kniznicou'!$A$2:$A$1092,1,FALSE),0)</f>
        <v>36090361</v>
      </c>
      <c r="F220" s="450" t="str">
        <f t="shared" si="15"/>
        <v>51-150</v>
      </c>
      <c r="G220" s="451" t="str">
        <f t="shared" si="15"/>
        <v>51-150</v>
      </c>
      <c r="H220" s="428"/>
      <c r="I220" s="428"/>
    </row>
    <row r="221" spans="2:9">
      <c r="B221" s="116">
        <v>37865498</v>
      </c>
      <c r="C221" s="119">
        <v>73</v>
      </c>
      <c r="D221" s="120">
        <f>VLOOKUP(B221,[3]ziaci!$A$1:$B$2102,2,FALSE)</f>
        <v>131.33333333333331</v>
      </c>
      <c r="E221" s="119">
        <f>IFERROR(VLOOKUP(B221,'[3]ZS s kniznicou'!$A$2:$A$1092,1,FALSE),0)</f>
        <v>37865498</v>
      </c>
      <c r="F221" s="450" t="str">
        <f t="shared" si="15"/>
        <v>51-150</v>
      </c>
      <c r="G221" s="451" t="str">
        <f t="shared" si="15"/>
        <v>51-150</v>
      </c>
      <c r="H221" s="428"/>
      <c r="I221" s="428"/>
    </row>
    <row r="222" spans="2:9">
      <c r="B222" s="116">
        <v>37831801</v>
      </c>
      <c r="C222" s="119">
        <v>73</v>
      </c>
      <c r="D222" s="120">
        <f>VLOOKUP(B222,[3]ziaci!$A$1:$B$2102,2,FALSE)</f>
        <v>257</v>
      </c>
      <c r="E222" s="119">
        <f>IFERROR(VLOOKUP(B222,'[3]ZS s kniznicou'!$A$2:$A$1092,1,FALSE),0)</f>
        <v>37831801</v>
      </c>
      <c r="F222" s="450" t="str">
        <f t="shared" si="15"/>
        <v>51-150</v>
      </c>
      <c r="G222" s="451" t="str">
        <f t="shared" si="15"/>
        <v>251 a viac</v>
      </c>
      <c r="H222" s="428"/>
      <c r="I222" s="428"/>
    </row>
    <row r="223" spans="2:9">
      <c r="B223" s="116">
        <v>37833871</v>
      </c>
      <c r="C223" s="119">
        <v>73</v>
      </c>
      <c r="D223" s="120">
        <f>VLOOKUP(B223,[3]ziaci!$A$1:$B$2102,2,FALSE)</f>
        <v>404.66666666666663</v>
      </c>
      <c r="E223" s="119">
        <f>IFERROR(VLOOKUP(B223,'[3]ZS s kniznicou'!$A$2:$A$1092,1,FALSE),0)</f>
        <v>37833871</v>
      </c>
      <c r="F223" s="450" t="str">
        <f t="shared" si="15"/>
        <v>51-150</v>
      </c>
      <c r="G223" s="451" t="str">
        <f t="shared" si="15"/>
        <v>251 a viac</v>
      </c>
      <c r="H223" s="428"/>
      <c r="I223" s="428"/>
    </row>
    <row r="224" spans="2:9">
      <c r="B224" s="116">
        <v>710064330</v>
      </c>
      <c r="C224" s="119">
        <v>73</v>
      </c>
      <c r="D224" s="120">
        <f>VLOOKUP(B224,[3]ziaci!$A$1:$B$2102,2,FALSE)</f>
        <v>125.99999999999999</v>
      </c>
      <c r="E224" s="119">
        <f>IFERROR(VLOOKUP(B224,'[3]ZS s kniznicou'!$A$2:$A$1092,1,FALSE),0)</f>
        <v>710064330</v>
      </c>
      <c r="F224" s="450" t="str">
        <f t="shared" si="15"/>
        <v>51-150</v>
      </c>
      <c r="G224" s="451" t="str">
        <f t="shared" si="15"/>
        <v>51-150</v>
      </c>
      <c r="H224" s="428"/>
      <c r="I224" s="428"/>
    </row>
    <row r="225" spans="2:9">
      <c r="B225" s="116">
        <v>35543698</v>
      </c>
      <c r="C225" s="119">
        <v>72</v>
      </c>
      <c r="D225" s="120">
        <f>VLOOKUP(B225,[3]ziaci!$A$1:$B$2102,2,FALSE)</f>
        <v>251.33333333333331</v>
      </c>
      <c r="E225" s="119">
        <f>IFERROR(VLOOKUP(B225,'[3]ZS s kniznicou'!$A$2:$A$1092,1,FALSE),0)</f>
        <v>0</v>
      </c>
      <c r="F225" s="450" t="str">
        <f t="shared" si="15"/>
        <v>51-150</v>
      </c>
      <c r="G225" s="451" t="str">
        <f t="shared" si="15"/>
        <v>251 a viac</v>
      </c>
      <c r="H225" s="428"/>
      <c r="I225" s="428"/>
    </row>
    <row r="226" spans="2:9">
      <c r="B226" s="116">
        <v>37877496</v>
      </c>
      <c r="C226" s="119">
        <v>72</v>
      </c>
      <c r="D226" s="120">
        <f>VLOOKUP(B226,[3]ziaci!$A$1:$B$2102,2,FALSE)</f>
        <v>226.66666666666666</v>
      </c>
      <c r="E226" s="119">
        <f>IFERROR(VLOOKUP(B226,'[3]ZS s kniznicou'!$A$2:$A$1092,1,FALSE),0)</f>
        <v>37877496</v>
      </c>
      <c r="F226" s="450" t="str">
        <f t="shared" si="15"/>
        <v>51-150</v>
      </c>
      <c r="G226" s="451" t="str">
        <f t="shared" si="15"/>
        <v>151-250</v>
      </c>
      <c r="H226" s="428"/>
      <c r="I226" s="428"/>
    </row>
    <row r="227" spans="2:9">
      <c r="B227" s="116">
        <v>37876686</v>
      </c>
      <c r="C227" s="119">
        <v>71</v>
      </c>
      <c r="D227" s="120">
        <f>VLOOKUP(B227,[3]ziaci!$A$1:$B$2102,2,FALSE)</f>
        <v>468.33333333333331</v>
      </c>
      <c r="E227" s="119">
        <f>IFERROR(VLOOKUP(B227,'[3]ZS s kniznicou'!$A$2:$A$1092,1,FALSE),0)</f>
        <v>0</v>
      </c>
      <c r="F227" s="450" t="str">
        <f t="shared" si="15"/>
        <v>51-150</v>
      </c>
      <c r="G227" s="451" t="str">
        <f t="shared" si="15"/>
        <v>251 a viac</v>
      </c>
      <c r="H227" s="428"/>
      <c r="I227" s="428"/>
    </row>
    <row r="228" spans="2:9">
      <c r="B228" s="116">
        <v>710062907</v>
      </c>
      <c r="C228" s="119">
        <v>71</v>
      </c>
      <c r="D228" s="120">
        <f>VLOOKUP(B228,[3]ziaci!$A$1:$B$2102,2,FALSE)</f>
        <v>102.66666666666666</v>
      </c>
      <c r="E228" s="119">
        <f>IFERROR(VLOOKUP(B228,'[3]ZS s kniznicou'!$A$2:$A$1092,1,FALSE),0)</f>
        <v>0</v>
      </c>
      <c r="F228" s="450" t="str">
        <f t="shared" si="15"/>
        <v>51-150</v>
      </c>
      <c r="G228" s="451" t="str">
        <f t="shared" si="15"/>
        <v>51-150</v>
      </c>
      <c r="H228" s="428"/>
      <c r="I228" s="428"/>
    </row>
    <row r="229" spans="2:9">
      <c r="B229" s="116">
        <v>50431498</v>
      </c>
      <c r="C229" s="119">
        <v>71</v>
      </c>
      <c r="D229" s="120">
        <f>VLOOKUP(B229,[3]ziaci!$A$1:$B$2102,2,FALSE)</f>
        <v>231.66666666666666</v>
      </c>
      <c r="E229" s="119">
        <f>IFERROR(VLOOKUP(B229,'[3]ZS s kniznicou'!$A$2:$A$1092,1,FALSE),0)</f>
        <v>50431498</v>
      </c>
      <c r="F229" s="450" t="str">
        <f t="shared" si="15"/>
        <v>51-150</v>
      </c>
      <c r="G229" s="451" t="str">
        <f t="shared" si="15"/>
        <v>151-250</v>
      </c>
      <c r="H229" s="428"/>
      <c r="I229" s="428"/>
    </row>
    <row r="230" spans="2:9">
      <c r="B230" s="116">
        <v>37874063</v>
      </c>
      <c r="C230" s="119">
        <v>71</v>
      </c>
      <c r="D230" s="120">
        <f>VLOOKUP(B230,[3]ziaci!$A$1:$B$2102,2,FALSE)</f>
        <v>312</v>
      </c>
      <c r="E230" s="119">
        <f>IFERROR(VLOOKUP(B230,'[3]ZS s kniznicou'!$A$2:$A$1092,1,FALSE),0)</f>
        <v>37874063</v>
      </c>
      <c r="F230" s="450" t="str">
        <f t="shared" si="15"/>
        <v>51-150</v>
      </c>
      <c r="G230" s="451" t="str">
        <f t="shared" si="15"/>
        <v>251 a viac</v>
      </c>
      <c r="H230" s="428"/>
      <c r="I230" s="428"/>
    </row>
    <row r="231" spans="2:9">
      <c r="B231" s="116">
        <v>37876791</v>
      </c>
      <c r="C231" s="119">
        <v>71</v>
      </c>
      <c r="D231" s="120">
        <f>VLOOKUP(B231,[3]ziaci!$A$1:$B$2102,2,FALSE)</f>
        <v>344.33333333333331</v>
      </c>
      <c r="E231" s="119">
        <f>IFERROR(VLOOKUP(B231,'[3]ZS s kniznicou'!$A$2:$A$1092,1,FALSE),0)</f>
        <v>37876791</v>
      </c>
      <c r="F231" s="450" t="str">
        <f t="shared" si="15"/>
        <v>51-150</v>
      </c>
      <c r="G231" s="451" t="str">
        <f t="shared" si="15"/>
        <v>251 a viac</v>
      </c>
      <c r="H231" s="428"/>
      <c r="I231" s="428"/>
    </row>
    <row r="232" spans="2:9">
      <c r="B232" s="116">
        <v>37810456</v>
      </c>
      <c r="C232" s="119">
        <v>70</v>
      </c>
      <c r="D232" s="120">
        <f>VLOOKUP(B232,[3]ziaci!$A$1:$B$2102,2,FALSE)</f>
        <v>181</v>
      </c>
      <c r="E232" s="119">
        <f>IFERROR(VLOOKUP(B232,'[3]ZS s kniznicou'!$A$2:$A$1092,1,FALSE),0)</f>
        <v>0</v>
      </c>
      <c r="F232" s="450" t="str">
        <f t="shared" si="15"/>
        <v>51-150</v>
      </c>
      <c r="G232" s="451" t="str">
        <f t="shared" si="15"/>
        <v>151-250</v>
      </c>
      <c r="H232" s="428"/>
      <c r="I232" s="428"/>
    </row>
    <row r="233" spans="2:9">
      <c r="B233" s="116">
        <v>37876457</v>
      </c>
      <c r="C233" s="119">
        <v>70</v>
      </c>
      <c r="D233" s="120">
        <f>VLOOKUP(B233,[3]ziaci!$A$1:$B$2102,2,FALSE)</f>
        <v>249.66666666666666</v>
      </c>
      <c r="E233" s="119">
        <f>IFERROR(VLOOKUP(B233,'[3]ZS s kniznicou'!$A$2:$A$1092,1,FALSE),0)</f>
        <v>37876457</v>
      </c>
      <c r="F233" s="450" t="str">
        <f t="shared" si="15"/>
        <v>51-150</v>
      </c>
      <c r="G233" s="451" t="str">
        <f t="shared" si="15"/>
        <v>151-250</v>
      </c>
      <c r="H233" s="428"/>
      <c r="I233" s="428"/>
    </row>
    <row r="234" spans="2:9">
      <c r="B234" s="116">
        <v>37873164</v>
      </c>
      <c r="C234" s="119">
        <v>70</v>
      </c>
      <c r="D234" s="120">
        <f>VLOOKUP(B234,[3]ziaci!$A$1:$B$2102,2,FALSE)</f>
        <v>164</v>
      </c>
      <c r="E234" s="119">
        <f>IFERROR(VLOOKUP(B234,'[3]ZS s kniznicou'!$A$2:$A$1092,1,FALSE),0)</f>
        <v>37873164</v>
      </c>
      <c r="F234" s="450" t="str">
        <f t="shared" si="15"/>
        <v>51-150</v>
      </c>
      <c r="G234" s="451" t="str">
        <f t="shared" si="15"/>
        <v>151-250</v>
      </c>
      <c r="H234" s="428"/>
      <c r="I234" s="428"/>
    </row>
    <row r="235" spans="2:9">
      <c r="B235" s="116">
        <v>37831577</v>
      </c>
      <c r="C235" s="119">
        <v>69</v>
      </c>
      <c r="D235" s="120">
        <f>VLOOKUP(B235,[3]ziaci!$A$1:$B$2102,2,FALSE)</f>
        <v>204.66666666666666</v>
      </c>
      <c r="E235" s="119">
        <f>IFERROR(VLOOKUP(B235,'[3]ZS s kniznicou'!$A$2:$A$1092,1,FALSE),0)</f>
        <v>0</v>
      </c>
      <c r="F235" s="450" t="str">
        <f t="shared" si="15"/>
        <v>51-150</v>
      </c>
      <c r="G235" s="451" t="str">
        <f t="shared" si="15"/>
        <v>151-250</v>
      </c>
      <c r="H235" s="428"/>
      <c r="I235" s="428"/>
    </row>
    <row r="236" spans="2:9">
      <c r="B236" s="116">
        <v>35546204</v>
      </c>
      <c r="C236" s="119">
        <v>69</v>
      </c>
      <c r="D236" s="120">
        <f>VLOOKUP(B236,[3]ziaci!$A$1:$B$2102,2,FALSE)</f>
        <v>484</v>
      </c>
      <c r="E236" s="119">
        <f>IFERROR(VLOOKUP(B236,'[3]ZS s kniznicou'!$A$2:$A$1092,1,FALSE),0)</f>
        <v>0</v>
      </c>
      <c r="F236" s="450" t="str">
        <f t="shared" si="15"/>
        <v>51-150</v>
      </c>
      <c r="G236" s="451" t="str">
        <f t="shared" si="15"/>
        <v>251 a viac</v>
      </c>
      <c r="H236" s="428"/>
      <c r="I236" s="428"/>
    </row>
    <row r="237" spans="2:9">
      <c r="B237" s="116">
        <v>36158143</v>
      </c>
      <c r="C237" s="119">
        <v>69</v>
      </c>
      <c r="D237" s="120">
        <f>VLOOKUP(B237,[3]ziaci!$A$1:$B$2102,2,FALSE)</f>
        <v>710</v>
      </c>
      <c r="E237" s="119">
        <f>IFERROR(VLOOKUP(B237,'[3]ZS s kniznicou'!$A$2:$A$1092,1,FALSE),0)</f>
        <v>36158143</v>
      </c>
      <c r="F237" s="450" t="str">
        <f t="shared" si="15"/>
        <v>51-150</v>
      </c>
      <c r="G237" s="451" t="str">
        <f t="shared" si="15"/>
        <v>251 a viac</v>
      </c>
      <c r="H237" s="428"/>
      <c r="I237" s="428"/>
    </row>
    <row r="238" spans="2:9">
      <c r="B238" s="116">
        <v>35568241</v>
      </c>
      <c r="C238" s="119">
        <v>68</v>
      </c>
      <c r="D238" s="120">
        <f>VLOOKUP(B238,[3]ziaci!$A$1:$B$2102,2,FALSE)</f>
        <v>148.33333333333331</v>
      </c>
      <c r="E238" s="119">
        <f>IFERROR(VLOOKUP(B238,'[3]ZS s kniznicou'!$A$2:$A$1092,1,FALSE),0)</f>
        <v>0</v>
      </c>
      <c r="F238" s="450" t="str">
        <f t="shared" si="15"/>
        <v>51-150</v>
      </c>
      <c r="G238" s="451" t="str">
        <f t="shared" si="15"/>
        <v>51-150</v>
      </c>
      <c r="H238" s="428"/>
      <c r="I238" s="428"/>
    </row>
    <row r="239" spans="2:9">
      <c r="B239" s="116">
        <v>710064365</v>
      </c>
      <c r="C239" s="119">
        <v>68</v>
      </c>
      <c r="D239" s="120">
        <f>VLOOKUP(B239,[3]ziaci!$A$1:$B$2102,2,FALSE)</f>
        <v>121.99999999999999</v>
      </c>
      <c r="E239" s="119">
        <f>IFERROR(VLOOKUP(B239,'[3]ZS s kniznicou'!$A$2:$A$1092,1,FALSE),0)</f>
        <v>710064365</v>
      </c>
      <c r="F239" s="450" t="str">
        <f t="shared" si="15"/>
        <v>51-150</v>
      </c>
      <c r="G239" s="451" t="str">
        <f t="shared" si="15"/>
        <v>51-150</v>
      </c>
      <c r="H239" s="428"/>
      <c r="I239" s="428"/>
    </row>
    <row r="240" spans="2:9">
      <c r="B240" s="116">
        <v>35541296</v>
      </c>
      <c r="C240" s="119">
        <v>68</v>
      </c>
      <c r="D240" s="120">
        <f>VLOOKUP(B240,[3]ziaci!$A$1:$B$2102,2,FALSE)</f>
        <v>171</v>
      </c>
      <c r="E240" s="119">
        <f>IFERROR(VLOOKUP(B240,'[3]ZS s kniznicou'!$A$2:$A$1092,1,FALSE),0)</f>
        <v>35541296</v>
      </c>
      <c r="F240" s="450" t="str">
        <f t="shared" si="15"/>
        <v>51-150</v>
      </c>
      <c r="G240" s="451" t="str">
        <f t="shared" si="15"/>
        <v>151-250</v>
      </c>
      <c r="H240" s="428"/>
      <c r="I240" s="428"/>
    </row>
    <row r="241" spans="2:9">
      <c r="B241" s="116">
        <v>710061781</v>
      </c>
      <c r="C241" s="119">
        <v>67</v>
      </c>
      <c r="D241" s="120">
        <f>VLOOKUP(B241,[3]ziaci!$A$1:$B$2102,2,FALSE)</f>
        <v>106.33333333333333</v>
      </c>
      <c r="E241" s="119">
        <f>IFERROR(VLOOKUP(B241,'[3]ZS s kniznicou'!$A$2:$A$1092,1,FALSE),0)</f>
        <v>710061781</v>
      </c>
      <c r="F241" s="450" t="str">
        <f t="shared" si="15"/>
        <v>51-150</v>
      </c>
      <c r="G241" s="451" t="str">
        <f t="shared" si="15"/>
        <v>51-150</v>
      </c>
      <c r="H241" s="428"/>
      <c r="I241" s="428"/>
    </row>
    <row r="242" spans="2:9">
      <c r="B242" s="116">
        <v>35545640</v>
      </c>
      <c r="C242" s="119">
        <v>67</v>
      </c>
      <c r="D242" s="120">
        <f>VLOOKUP(B242,[3]ziaci!$A$1:$B$2102,2,FALSE)</f>
        <v>187</v>
      </c>
      <c r="E242" s="119">
        <f>IFERROR(VLOOKUP(B242,'[3]ZS s kniznicou'!$A$2:$A$1092,1,FALSE),0)</f>
        <v>35545640</v>
      </c>
      <c r="F242" s="450" t="str">
        <f t="shared" si="15"/>
        <v>51-150</v>
      </c>
      <c r="G242" s="451" t="str">
        <f t="shared" si="15"/>
        <v>151-250</v>
      </c>
      <c r="H242" s="428"/>
      <c r="I242" s="428"/>
    </row>
    <row r="243" spans="2:9">
      <c r="B243" s="116">
        <v>35541181</v>
      </c>
      <c r="C243" s="119">
        <v>67</v>
      </c>
      <c r="D243" s="120">
        <f>VLOOKUP(B243,[3]ziaci!$A$1:$B$2102,2,FALSE)</f>
        <v>202.33333333333331</v>
      </c>
      <c r="E243" s="119">
        <f>IFERROR(VLOOKUP(B243,'[3]ZS s kniznicou'!$A$2:$A$1092,1,FALSE),0)</f>
        <v>35541181</v>
      </c>
      <c r="F243" s="450" t="str">
        <f t="shared" si="15"/>
        <v>51-150</v>
      </c>
      <c r="G243" s="451" t="str">
        <f t="shared" si="15"/>
        <v>151-250</v>
      </c>
      <c r="H243" s="428"/>
      <c r="I243" s="428"/>
    </row>
    <row r="244" spans="2:9">
      <c r="B244" s="116">
        <v>37785834</v>
      </c>
      <c r="C244" s="119">
        <v>66</v>
      </c>
      <c r="D244" s="120">
        <f>VLOOKUP(B244,[3]ziaci!$A$1:$B$2102,2,FALSE)</f>
        <v>505.33333333333326</v>
      </c>
      <c r="E244" s="119">
        <f>IFERROR(VLOOKUP(B244,'[3]ZS s kniznicou'!$A$2:$A$1092,1,FALSE),0)</f>
        <v>37785834</v>
      </c>
      <c r="F244" s="450" t="str">
        <f t="shared" si="15"/>
        <v>51-150</v>
      </c>
      <c r="G244" s="451" t="str">
        <f t="shared" si="15"/>
        <v>251 a viac</v>
      </c>
      <c r="H244" s="428"/>
      <c r="I244" s="428"/>
    </row>
    <row r="245" spans="2:9">
      <c r="B245" s="116">
        <v>37828886</v>
      </c>
      <c r="C245" s="119">
        <v>65</v>
      </c>
      <c r="D245" s="120">
        <f>VLOOKUP(B245,[3]ziaci!$A$1:$B$2102,2,FALSE)</f>
        <v>226.99999999999997</v>
      </c>
      <c r="E245" s="119">
        <f>IFERROR(VLOOKUP(B245,'[3]ZS s kniznicou'!$A$2:$A$1092,1,FALSE),0)</f>
        <v>37828886</v>
      </c>
      <c r="F245" s="450" t="str">
        <f t="shared" si="15"/>
        <v>51-150</v>
      </c>
      <c r="G245" s="451" t="str">
        <f t="shared" si="15"/>
        <v>151-250</v>
      </c>
      <c r="H245" s="428"/>
      <c r="I245" s="428"/>
    </row>
    <row r="246" spans="2:9">
      <c r="B246" s="116">
        <v>710063946</v>
      </c>
      <c r="C246" s="119">
        <v>64</v>
      </c>
      <c r="D246" s="120">
        <f>VLOOKUP(B246,[3]ziaci!$A$1:$B$2102,2,FALSE)</f>
        <v>85.666666666666657</v>
      </c>
      <c r="E246" s="119">
        <f>IFERROR(VLOOKUP(B246,'[3]ZS s kniznicou'!$A$2:$A$1092,1,FALSE),0)</f>
        <v>0</v>
      </c>
      <c r="F246" s="450" t="str">
        <f t="shared" si="15"/>
        <v>51-150</v>
      </c>
      <c r="G246" s="451" t="str">
        <f t="shared" si="15"/>
        <v>51-150</v>
      </c>
      <c r="H246" s="428"/>
      <c r="I246" s="428"/>
    </row>
    <row r="247" spans="2:9">
      <c r="B247" s="116">
        <v>35545771</v>
      </c>
      <c r="C247" s="119">
        <v>64</v>
      </c>
      <c r="D247" s="120">
        <f>VLOOKUP(B247,[3]ziaci!$A$1:$B$2102,2,FALSE)</f>
        <v>164.66666666666666</v>
      </c>
      <c r="E247" s="119">
        <f>IFERROR(VLOOKUP(B247,'[3]ZS s kniznicou'!$A$2:$A$1092,1,FALSE),0)</f>
        <v>0</v>
      </c>
      <c r="F247" s="450" t="str">
        <f t="shared" si="15"/>
        <v>51-150</v>
      </c>
      <c r="G247" s="451" t="str">
        <f t="shared" si="15"/>
        <v>151-250</v>
      </c>
      <c r="H247" s="428"/>
      <c r="I247" s="428"/>
    </row>
    <row r="248" spans="2:9">
      <c r="B248" s="116">
        <v>37828452</v>
      </c>
      <c r="C248" s="119">
        <v>64</v>
      </c>
      <c r="D248" s="120">
        <f>VLOOKUP(B248,[3]ziaci!$A$1:$B$2102,2,FALSE)</f>
        <v>255.33333333333331</v>
      </c>
      <c r="E248" s="119">
        <f>IFERROR(VLOOKUP(B248,'[3]ZS s kniznicou'!$A$2:$A$1092,1,FALSE),0)</f>
        <v>37828452</v>
      </c>
      <c r="F248" s="450" t="str">
        <f t="shared" si="15"/>
        <v>51-150</v>
      </c>
      <c r="G248" s="451" t="str">
        <f t="shared" si="15"/>
        <v>251 a viac</v>
      </c>
      <c r="H248" s="428"/>
      <c r="I248" s="428"/>
    </row>
    <row r="249" spans="2:9">
      <c r="B249" s="116">
        <v>37832867</v>
      </c>
      <c r="C249" s="119">
        <v>64</v>
      </c>
      <c r="D249" s="120">
        <f>VLOOKUP(B249,[3]ziaci!$A$1:$B$2102,2,FALSE)</f>
        <v>197.66666666666666</v>
      </c>
      <c r="E249" s="119">
        <f>IFERROR(VLOOKUP(B249,'[3]ZS s kniznicou'!$A$2:$A$1092,1,FALSE),0)</f>
        <v>37832867</v>
      </c>
      <c r="F249" s="450" t="str">
        <f t="shared" si="15"/>
        <v>51-150</v>
      </c>
      <c r="G249" s="451" t="str">
        <f t="shared" si="15"/>
        <v>151-250</v>
      </c>
      <c r="H249" s="428"/>
      <c r="I249" s="428"/>
    </row>
    <row r="250" spans="2:9">
      <c r="B250" s="116">
        <v>37876805</v>
      </c>
      <c r="C250" s="119">
        <v>64</v>
      </c>
      <c r="D250" s="120">
        <f>VLOOKUP(B250,[3]ziaci!$A$1:$B$2102,2,FALSE)</f>
        <v>225.66666666666666</v>
      </c>
      <c r="E250" s="119">
        <f>IFERROR(VLOOKUP(B250,'[3]ZS s kniznicou'!$A$2:$A$1092,1,FALSE),0)</f>
        <v>37876805</v>
      </c>
      <c r="F250" s="450" t="str">
        <f t="shared" si="15"/>
        <v>51-150</v>
      </c>
      <c r="G250" s="451" t="str">
        <f t="shared" si="15"/>
        <v>151-250</v>
      </c>
      <c r="H250" s="428"/>
      <c r="I250" s="428"/>
    </row>
    <row r="251" spans="2:9">
      <c r="B251" s="116">
        <v>35541121</v>
      </c>
      <c r="C251" s="119">
        <v>64</v>
      </c>
      <c r="D251" s="120">
        <f>VLOOKUP(B251,[3]ziaci!$A$1:$B$2102,2,FALSE)</f>
        <v>117</v>
      </c>
      <c r="E251" s="119">
        <f>IFERROR(VLOOKUP(B251,'[3]ZS s kniznicou'!$A$2:$A$1092,1,FALSE),0)</f>
        <v>35541121</v>
      </c>
      <c r="F251" s="450" t="str">
        <f t="shared" si="15"/>
        <v>51-150</v>
      </c>
      <c r="G251" s="451" t="str">
        <f t="shared" si="15"/>
        <v>51-150</v>
      </c>
      <c r="H251" s="428"/>
      <c r="I251" s="428"/>
    </row>
    <row r="252" spans="2:9">
      <c r="B252" s="116">
        <v>36158747</v>
      </c>
      <c r="C252" s="119">
        <v>63</v>
      </c>
      <c r="D252" s="120">
        <f>VLOOKUP(B252,[3]ziaci!$A$1:$B$2102,2,FALSE)</f>
        <v>214</v>
      </c>
      <c r="E252" s="119">
        <f>IFERROR(VLOOKUP(B252,'[3]ZS s kniznicou'!$A$2:$A$1092,1,FALSE),0)</f>
        <v>0</v>
      </c>
      <c r="F252" s="450" t="str">
        <f t="shared" si="15"/>
        <v>51-150</v>
      </c>
      <c r="G252" s="451" t="str">
        <f t="shared" si="15"/>
        <v>151-250</v>
      </c>
      <c r="H252" s="428"/>
      <c r="I252" s="428"/>
    </row>
    <row r="253" spans="2:9">
      <c r="B253" s="116">
        <v>710062680</v>
      </c>
      <c r="C253" s="119">
        <v>63</v>
      </c>
      <c r="D253" s="120">
        <f>VLOOKUP(B253,[3]ziaci!$A$1:$B$2102,2,FALSE)</f>
        <v>104</v>
      </c>
      <c r="E253" s="119">
        <f>IFERROR(VLOOKUP(B253,'[3]ZS s kniznicou'!$A$2:$A$1092,1,FALSE),0)</f>
        <v>0</v>
      </c>
      <c r="F253" s="450" t="str">
        <f t="shared" si="15"/>
        <v>51-150</v>
      </c>
      <c r="G253" s="451" t="str">
        <f t="shared" si="15"/>
        <v>51-150</v>
      </c>
      <c r="H253" s="428"/>
      <c r="I253" s="428"/>
    </row>
    <row r="254" spans="2:9">
      <c r="B254" s="116">
        <v>31942130</v>
      </c>
      <c r="C254" s="119">
        <v>63</v>
      </c>
      <c r="D254" s="120">
        <f>VLOOKUP(B254,[3]ziaci!$A$1:$B$2102,2,FALSE)</f>
        <v>121.33333333333333</v>
      </c>
      <c r="E254" s="119">
        <f>IFERROR(VLOOKUP(B254,'[3]ZS s kniznicou'!$A$2:$A$1092,1,FALSE),0)</f>
        <v>0</v>
      </c>
      <c r="F254" s="450" t="str">
        <f t="shared" si="15"/>
        <v>51-150</v>
      </c>
      <c r="G254" s="451" t="str">
        <f t="shared" si="15"/>
        <v>51-150</v>
      </c>
      <c r="H254" s="428"/>
      <c r="I254" s="428"/>
    </row>
    <row r="255" spans="2:9">
      <c r="B255" s="116">
        <v>37831542</v>
      </c>
      <c r="C255" s="119">
        <v>62</v>
      </c>
      <c r="D255" s="120">
        <f>VLOOKUP(B255,[3]ziaci!$A$1:$B$2102,2,FALSE)</f>
        <v>262</v>
      </c>
      <c r="E255" s="119">
        <f>IFERROR(VLOOKUP(B255,'[3]ZS s kniznicou'!$A$2:$A$1092,1,FALSE),0)</f>
        <v>0</v>
      </c>
      <c r="F255" s="450" t="str">
        <f t="shared" si="15"/>
        <v>51-150</v>
      </c>
      <c r="G255" s="451" t="str">
        <f t="shared" si="15"/>
        <v>251 a viac</v>
      </c>
      <c r="H255" s="428"/>
      <c r="I255" s="428"/>
    </row>
    <row r="256" spans="2:9">
      <c r="B256" s="116">
        <v>42084164</v>
      </c>
      <c r="C256" s="119">
        <v>62</v>
      </c>
      <c r="D256" s="120">
        <f>VLOOKUP(B256,[3]ziaci!$A$1:$B$2102,2,FALSE)</f>
        <v>189.66666666666666</v>
      </c>
      <c r="E256" s="119">
        <f>IFERROR(VLOOKUP(B256,'[3]ZS s kniznicou'!$A$2:$A$1092,1,FALSE),0)</f>
        <v>0</v>
      </c>
      <c r="F256" s="450" t="str">
        <f t="shared" si="15"/>
        <v>51-150</v>
      </c>
      <c r="G256" s="451" t="str">
        <f t="shared" si="15"/>
        <v>151-250</v>
      </c>
      <c r="H256" s="428"/>
      <c r="I256" s="428"/>
    </row>
    <row r="257" spans="2:9">
      <c r="B257" s="116">
        <v>45016089</v>
      </c>
      <c r="C257" s="119">
        <v>61</v>
      </c>
      <c r="D257" s="120">
        <f>VLOOKUP(B257,[3]ziaci!$A$1:$B$2102,2,FALSE)</f>
        <v>525.33333333333326</v>
      </c>
      <c r="E257" s="119">
        <f>IFERROR(VLOOKUP(B257,'[3]ZS s kniznicou'!$A$2:$A$1092,1,FALSE),0)</f>
        <v>0</v>
      </c>
      <c r="F257" s="450" t="str">
        <f t="shared" si="15"/>
        <v>51-150</v>
      </c>
      <c r="G257" s="451" t="str">
        <f t="shared" si="15"/>
        <v>251 a viac</v>
      </c>
      <c r="H257" s="428"/>
      <c r="I257" s="428"/>
    </row>
    <row r="258" spans="2:9">
      <c r="B258" s="116">
        <v>37833251</v>
      </c>
      <c r="C258" s="119">
        <v>61</v>
      </c>
      <c r="D258" s="120">
        <f>VLOOKUP(B258,[3]ziaci!$A$1:$B$2102,2,FALSE)</f>
        <v>212.99999999999997</v>
      </c>
      <c r="E258" s="119">
        <f>IFERROR(VLOOKUP(B258,'[3]ZS s kniznicou'!$A$2:$A$1092,1,FALSE),0)</f>
        <v>37833251</v>
      </c>
      <c r="F258" s="450" t="str">
        <f t="shared" si="15"/>
        <v>51-150</v>
      </c>
      <c r="G258" s="451" t="str">
        <f t="shared" si="15"/>
        <v>151-250</v>
      </c>
      <c r="H258" s="428"/>
      <c r="I258" s="428"/>
    </row>
    <row r="259" spans="2:9">
      <c r="B259" s="116">
        <v>35543825</v>
      </c>
      <c r="C259" s="119">
        <v>61</v>
      </c>
      <c r="D259" s="120">
        <f>VLOOKUP(B259,[3]ziaci!$A$1:$B$2102,2,FALSE)</f>
        <v>597.66666666666663</v>
      </c>
      <c r="E259" s="119">
        <f>IFERROR(VLOOKUP(B259,'[3]ZS s kniznicou'!$A$2:$A$1092,1,FALSE),0)</f>
        <v>35543825</v>
      </c>
      <c r="F259" s="450" t="str">
        <f t="shared" si="15"/>
        <v>51-150</v>
      </c>
      <c r="G259" s="451" t="str">
        <f t="shared" si="15"/>
        <v>251 a viac</v>
      </c>
      <c r="H259" s="428"/>
      <c r="I259" s="428"/>
    </row>
    <row r="260" spans="2:9">
      <c r="B260" s="116">
        <v>35545623</v>
      </c>
      <c r="C260" s="119">
        <v>61</v>
      </c>
      <c r="D260" s="120">
        <f>VLOOKUP(B260,[3]ziaci!$A$1:$B$2102,2,FALSE)</f>
        <v>388.99999999999994</v>
      </c>
      <c r="E260" s="119">
        <f>IFERROR(VLOOKUP(B260,'[3]ZS s kniznicou'!$A$2:$A$1092,1,FALSE),0)</f>
        <v>35545623</v>
      </c>
      <c r="F260" s="450" t="str">
        <f t="shared" si="15"/>
        <v>51-150</v>
      </c>
      <c r="G260" s="451" t="str">
        <f t="shared" si="15"/>
        <v>251 a viac</v>
      </c>
      <c r="H260" s="428"/>
      <c r="I260" s="428"/>
    </row>
    <row r="261" spans="2:9">
      <c r="B261" s="116">
        <v>35544457</v>
      </c>
      <c r="C261" s="119">
        <v>61</v>
      </c>
      <c r="D261" s="120">
        <f>VLOOKUP(B261,[3]ziaci!$A$1:$B$2102,2,FALSE)</f>
        <v>227.66666666666663</v>
      </c>
      <c r="E261" s="119">
        <f>IFERROR(VLOOKUP(B261,'[3]ZS s kniznicou'!$A$2:$A$1092,1,FALSE),0)</f>
        <v>35544457</v>
      </c>
      <c r="F261" s="450" t="str">
        <f t="shared" si="15"/>
        <v>51-150</v>
      </c>
      <c r="G261" s="451" t="str">
        <f t="shared" si="15"/>
        <v>151-250</v>
      </c>
      <c r="H261" s="428"/>
      <c r="I261" s="428"/>
    </row>
    <row r="262" spans="2:9">
      <c r="B262" s="116">
        <v>31810276</v>
      </c>
      <c r="C262" s="119">
        <v>60</v>
      </c>
      <c r="D262" s="120">
        <f>VLOOKUP(B262,[3]ziaci!$A$1:$B$2102,2,FALSE)</f>
        <v>117</v>
      </c>
      <c r="E262" s="119">
        <f>IFERROR(VLOOKUP(B262,'[3]ZS s kniznicou'!$A$2:$A$1092,1,FALSE),0)</f>
        <v>31810276</v>
      </c>
      <c r="F262" s="450" t="str">
        <f t="shared" si="15"/>
        <v>51-150</v>
      </c>
      <c r="G262" s="451" t="str">
        <f t="shared" si="15"/>
        <v>51-150</v>
      </c>
      <c r="H262" s="428"/>
      <c r="I262" s="428"/>
    </row>
    <row r="263" spans="2:9">
      <c r="B263" s="116">
        <v>37888480</v>
      </c>
      <c r="C263" s="119">
        <v>60</v>
      </c>
      <c r="D263" s="120">
        <f>VLOOKUP(B263,[3]ziaci!$A$1:$B$2102,2,FALSE)</f>
        <v>279.33333333333331</v>
      </c>
      <c r="E263" s="119">
        <f>IFERROR(VLOOKUP(B263,'[3]ZS s kniznicou'!$A$2:$A$1092,1,FALSE),0)</f>
        <v>37888480</v>
      </c>
      <c r="F263" s="450" t="str">
        <f t="shared" si="15"/>
        <v>51-150</v>
      </c>
      <c r="G263" s="451" t="str">
        <f t="shared" si="15"/>
        <v>251 a viac</v>
      </c>
      <c r="H263" s="428"/>
      <c r="I263" s="428"/>
    </row>
    <row r="264" spans="2:9">
      <c r="B264" s="116">
        <v>710064276</v>
      </c>
      <c r="C264" s="119">
        <v>60</v>
      </c>
      <c r="D264" s="120">
        <f>VLOOKUP(B264,[3]ziaci!$A$1:$B$2102,2,FALSE)</f>
        <v>96.999999999999986</v>
      </c>
      <c r="E264" s="119">
        <f>IFERROR(VLOOKUP(B264,'[3]ZS s kniznicou'!$A$2:$A$1092,1,FALSE),0)</f>
        <v>710064276</v>
      </c>
      <c r="F264" s="450" t="str">
        <f t="shared" si="15"/>
        <v>51-150</v>
      </c>
      <c r="G264" s="451" t="str">
        <f t="shared" si="15"/>
        <v>51-150</v>
      </c>
      <c r="H264" s="428"/>
      <c r="I264" s="428"/>
    </row>
    <row r="265" spans="2:9">
      <c r="B265" s="116">
        <v>35541253</v>
      </c>
      <c r="C265" s="119">
        <v>60</v>
      </c>
      <c r="D265" s="120">
        <f>VLOOKUP(B265,[3]ziaci!$A$1:$B$2102,2,FALSE)</f>
        <v>341.66666666666663</v>
      </c>
      <c r="E265" s="119">
        <f>IFERROR(VLOOKUP(B265,'[3]ZS s kniznicou'!$A$2:$A$1092,1,FALSE),0)</f>
        <v>35541253</v>
      </c>
      <c r="F265" s="450" t="str">
        <f t="shared" si="15"/>
        <v>51-150</v>
      </c>
      <c r="G265" s="451" t="str">
        <f t="shared" si="15"/>
        <v>251 a viac</v>
      </c>
      <c r="H265" s="428"/>
      <c r="I265" s="428"/>
    </row>
    <row r="266" spans="2:9">
      <c r="B266" s="116">
        <v>710061382</v>
      </c>
      <c r="C266" s="119">
        <v>59</v>
      </c>
      <c r="D266" s="120">
        <f>VLOOKUP(B266,[3]ziaci!$A$1:$B$2102,2,FALSE)</f>
        <v>94.333333333333329</v>
      </c>
      <c r="E266" s="119">
        <f>IFERROR(VLOOKUP(B266,'[3]ZS s kniznicou'!$A$2:$A$1092,1,FALSE),0)</f>
        <v>0</v>
      </c>
      <c r="F266" s="450" t="str">
        <f t="shared" si="15"/>
        <v>51-150</v>
      </c>
      <c r="G266" s="451" t="str">
        <f t="shared" si="15"/>
        <v>51-150</v>
      </c>
      <c r="H266" s="428"/>
      <c r="I266" s="428"/>
    </row>
    <row r="267" spans="2:9">
      <c r="B267" s="116">
        <v>710048629</v>
      </c>
      <c r="C267" s="119">
        <v>59</v>
      </c>
      <c r="D267" s="120">
        <f>VLOOKUP(B267,[3]ziaci!$A$1:$B$2102,2,FALSE)</f>
        <v>80</v>
      </c>
      <c r="E267" s="119">
        <f>IFERROR(VLOOKUP(B267,'[3]ZS s kniznicou'!$A$2:$A$1092,1,FALSE),0)</f>
        <v>710048629</v>
      </c>
      <c r="F267" s="450" t="str">
        <f t="shared" si="15"/>
        <v>51-150</v>
      </c>
      <c r="G267" s="451" t="str">
        <f t="shared" si="15"/>
        <v>51-150</v>
      </c>
      <c r="H267" s="428"/>
      <c r="I267" s="428"/>
    </row>
    <row r="268" spans="2:9">
      <c r="B268" s="116">
        <v>35546069</v>
      </c>
      <c r="C268" s="119">
        <v>58</v>
      </c>
      <c r="D268" s="120">
        <f>VLOOKUP(B268,[3]ziaci!$A$1:$B$2102,2,FALSE)</f>
        <v>596</v>
      </c>
      <c r="E268" s="119">
        <f>IFERROR(VLOOKUP(B268,'[3]ZS s kniznicou'!$A$2:$A$1092,1,FALSE),0)</f>
        <v>35546069</v>
      </c>
      <c r="F268" s="450" t="str">
        <f t="shared" si="15"/>
        <v>51-150</v>
      </c>
      <c r="G268" s="451" t="str">
        <f t="shared" si="15"/>
        <v>251 a viac</v>
      </c>
      <c r="H268" s="428"/>
      <c r="I268" s="428"/>
    </row>
    <row r="269" spans="2:9">
      <c r="B269" s="116">
        <v>37813676</v>
      </c>
      <c r="C269" s="119">
        <v>57</v>
      </c>
      <c r="D269" s="120">
        <f>VLOOKUP(B269,[3]ziaci!$A$1:$B$2102,2,FALSE)</f>
        <v>93.666666666666657</v>
      </c>
      <c r="E269" s="119">
        <f>IFERROR(VLOOKUP(B269,'[3]ZS s kniznicou'!$A$2:$A$1092,1,FALSE),0)</f>
        <v>0</v>
      </c>
      <c r="F269" s="450" t="str">
        <f t="shared" si="15"/>
        <v>51-150</v>
      </c>
      <c r="G269" s="451" t="str">
        <f t="shared" si="15"/>
        <v>51-150</v>
      </c>
      <c r="H269" s="428"/>
      <c r="I269" s="428"/>
    </row>
    <row r="270" spans="2:9">
      <c r="B270" s="116">
        <v>36125148</v>
      </c>
      <c r="C270" s="119">
        <v>57</v>
      </c>
      <c r="D270" s="120">
        <f>VLOOKUP(B270,[3]ziaci!$A$1:$B$2102,2,FALSE)</f>
        <v>364.33333333333331</v>
      </c>
      <c r="E270" s="119">
        <f>IFERROR(VLOOKUP(B270,'[3]ZS s kniznicou'!$A$2:$A$1092,1,FALSE),0)</f>
        <v>36125148</v>
      </c>
      <c r="F270" s="450" t="str">
        <f t="shared" si="15"/>
        <v>51-150</v>
      </c>
      <c r="G270" s="451" t="str">
        <f t="shared" si="15"/>
        <v>251 a viac</v>
      </c>
      <c r="H270" s="428"/>
      <c r="I270" s="428"/>
    </row>
    <row r="271" spans="2:9">
      <c r="B271" s="116">
        <v>35538643</v>
      </c>
      <c r="C271" s="119">
        <v>56</v>
      </c>
      <c r="D271" s="120">
        <f>VLOOKUP(B271,[3]ziaci!$A$1:$B$2102,2,FALSE)</f>
        <v>153.66666666666666</v>
      </c>
      <c r="E271" s="119">
        <f>IFERROR(VLOOKUP(B271,'[3]ZS s kniznicou'!$A$2:$A$1092,1,FALSE),0)</f>
        <v>0</v>
      </c>
      <c r="F271" s="450" t="str">
        <f t="shared" si="15"/>
        <v>51-150</v>
      </c>
      <c r="G271" s="451" t="str">
        <f t="shared" si="15"/>
        <v>151-250</v>
      </c>
      <c r="H271" s="428"/>
      <c r="I271" s="428"/>
    </row>
    <row r="272" spans="2:9">
      <c r="B272" s="116">
        <v>35542250</v>
      </c>
      <c r="C272" s="119">
        <v>56</v>
      </c>
      <c r="D272" s="120">
        <f>VLOOKUP(B272,[3]ziaci!$A$1:$B$2102,2,FALSE)</f>
        <v>495.66666666666663</v>
      </c>
      <c r="E272" s="119">
        <f>IFERROR(VLOOKUP(B272,'[3]ZS s kniznicou'!$A$2:$A$1092,1,FALSE),0)</f>
        <v>35542250</v>
      </c>
      <c r="F272" s="450" t="str">
        <f t="shared" si="15"/>
        <v>51-150</v>
      </c>
      <c r="G272" s="451" t="str">
        <f t="shared" si="15"/>
        <v>251 a viac</v>
      </c>
      <c r="H272" s="428"/>
      <c r="I272" s="428"/>
    </row>
    <row r="273" spans="2:9">
      <c r="B273" s="116">
        <v>35556684</v>
      </c>
      <c r="C273" s="119">
        <v>56</v>
      </c>
      <c r="D273" s="120">
        <f>VLOOKUP(B273,[3]ziaci!$A$1:$B$2102,2,FALSE)</f>
        <v>90</v>
      </c>
      <c r="E273" s="119">
        <f>IFERROR(VLOOKUP(B273,'[3]ZS s kniznicou'!$A$2:$A$1092,1,FALSE),0)</f>
        <v>35556684</v>
      </c>
      <c r="F273" s="450" t="str">
        <f t="shared" si="15"/>
        <v>51-150</v>
      </c>
      <c r="G273" s="451" t="str">
        <f t="shared" si="15"/>
        <v>51-150</v>
      </c>
      <c r="H273" s="428"/>
      <c r="I273" s="428"/>
    </row>
    <row r="274" spans="2:9">
      <c r="B274" s="116">
        <v>37866800</v>
      </c>
      <c r="C274" s="119">
        <v>55</v>
      </c>
      <c r="D274" s="120">
        <f>VLOOKUP(B274,[3]ziaci!$A$1:$B$2102,2,FALSE)</f>
        <v>258</v>
      </c>
      <c r="E274" s="119">
        <f>IFERROR(VLOOKUP(B274,'[3]ZS s kniznicou'!$A$2:$A$1092,1,FALSE),0)</f>
        <v>37866800</v>
      </c>
      <c r="F274" s="450" t="str">
        <f t="shared" si="15"/>
        <v>51-150</v>
      </c>
      <c r="G274" s="451" t="str">
        <f t="shared" si="15"/>
        <v>251 a viac</v>
      </c>
      <c r="H274" s="428"/>
      <c r="I274" s="428"/>
    </row>
    <row r="275" spans="2:9">
      <c r="B275" s="116">
        <v>37833685</v>
      </c>
      <c r="C275" s="119">
        <v>52</v>
      </c>
      <c r="D275" s="120">
        <f>VLOOKUP(B275,[3]ziaci!$A$1:$B$2102,2,FALSE)</f>
        <v>411.33333333333326</v>
      </c>
      <c r="E275" s="119">
        <f>IFERROR(VLOOKUP(B275,'[3]ZS s kniznicou'!$A$2:$A$1092,1,FALSE),0)</f>
        <v>0</v>
      </c>
      <c r="F275" s="450" t="str">
        <f t="shared" si="15"/>
        <v>51-150</v>
      </c>
      <c r="G275" s="451" t="str">
        <f t="shared" si="15"/>
        <v>251 a viac</v>
      </c>
      <c r="H275" s="428"/>
      <c r="I275" s="428"/>
    </row>
    <row r="276" spans="2:9">
      <c r="B276" s="116">
        <v>42028990</v>
      </c>
      <c r="C276" s="119">
        <v>52</v>
      </c>
      <c r="D276" s="120">
        <f>VLOOKUP(B276,[3]ziaci!$A$1:$B$2102,2,FALSE)</f>
        <v>133</v>
      </c>
      <c r="E276" s="119">
        <f>IFERROR(VLOOKUP(B276,'[3]ZS s kniznicou'!$A$2:$A$1092,1,FALSE),0)</f>
        <v>0</v>
      </c>
      <c r="F276" s="450" t="str">
        <f t="shared" si="15"/>
        <v>51-150</v>
      </c>
      <c r="G276" s="451" t="str">
        <f t="shared" si="15"/>
        <v>51-150</v>
      </c>
      <c r="H276" s="428"/>
      <c r="I276" s="428"/>
    </row>
    <row r="277" spans="2:9">
      <c r="B277" s="116">
        <v>37861191</v>
      </c>
      <c r="C277" s="119">
        <v>52</v>
      </c>
      <c r="D277" s="120">
        <f>VLOOKUP(B277,[3]ziaci!$A$1:$B$2102,2,FALSE)</f>
        <v>532.66666666666663</v>
      </c>
      <c r="E277" s="119">
        <f>IFERROR(VLOOKUP(B277,'[3]ZS s kniznicou'!$A$2:$A$1092,1,FALSE),0)</f>
        <v>37861191</v>
      </c>
      <c r="F277" s="450" t="str">
        <f t="shared" si="15"/>
        <v>51-150</v>
      </c>
      <c r="G277" s="451" t="str">
        <f t="shared" si="15"/>
        <v>251 a viac</v>
      </c>
      <c r="H277" s="428"/>
      <c r="I277" s="428"/>
    </row>
    <row r="278" spans="2:9">
      <c r="B278" s="116">
        <v>710063024</v>
      </c>
      <c r="C278" s="119">
        <v>51</v>
      </c>
      <c r="D278" s="120">
        <f>VLOOKUP(B278,[3]ziaci!$A$1:$B$2102,2,FALSE)</f>
        <v>87</v>
      </c>
      <c r="E278" s="119">
        <f>IFERROR(VLOOKUP(B278,'[3]ZS s kniznicou'!$A$2:$A$1092,1,FALSE),0)</f>
        <v>0</v>
      </c>
      <c r="F278" s="450" t="str">
        <f t="shared" si="15"/>
        <v>51-150</v>
      </c>
      <c r="G278" s="451" t="str">
        <f t="shared" si="15"/>
        <v>51-150</v>
      </c>
      <c r="H278" s="428"/>
      <c r="I278" s="428"/>
    </row>
    <row r="279" spans="2:9">
      <c r="B279" s="116">
        <v>37947770</v>
      </c>
      <c r="C279" s="119">
        <v>51</v>
      </c>
      <c r="D279" s="120">
        <f>VLOOKUP(B279,[3]ziaci!$A$1:$B$2102,2,FALSE)</f>
        <v>808</v>
      </c>
      <c r="E279" s="119">
        <f>IFERROR(VLOOKUP(B279,'[3]ZS s kniznicou'!$A$2:$A$1092,1,FALSE),0)</f>
        <v>0</v>
      </c>
      <c r="F279" s="450" t="str">
        <f t="shared" ref="F279:G342" si="16">IF(C279&lt;51,"do 50",IF(C279&lt;151,"51-150",IF(C279&lt;251,"151-250","251 a viac")))</f>
        <v>51-150</v>
      </c>
      <c r="G279" s="451" t="str">
        <f t="shared" si="16"/>
        <v>251 a viac</v>
      </c>
      <c r="H279" s="428"/>
      <c r="I279" s="428"/>
    </row>
    <row r="280" spans="2:9">
      <c r="B280" s="116">
        <v>710064233</v>
      </c>
      <c r="C280" s="119">
        <v>51</v>
      </c>
      <c r="D280" s="120">
        <f>VLOOKUP(B280,[3]ziaci!$A$1:$B$2102,2,FALSE)</f>
        <v>125</v>
      </c>
      <c r="E280" s="119">
        <f>IFERROR(VLOOKUP(B280,'[3]ZS s kniznicou'!$A$2:$A$1092,1,FALSE),0)</f>
        <v>0</v>
      </c>
      <c r="F280" s="450" t="str">
        <f t="shared" si="16"/>
        <v>51-150</v>
      </c>
      <c r="G280" s="451" t="str">
        <f t="shared" si="16"/>
        <v>51-150</v>
      </c>
      <c r="H280" s="428"/>
      <c r="I280" s="428"/>
    </row>
    <row r="281" spans="2:9">
      <c r="B281" s="116">
        <v>35543680</v>
      </c>
      <c r="C281" s="119">
        <v>51</v>
      </c>
      <c r="D281" s="120">
        <f>VLOOKUP(B281,[3]ziaci!$A$1:$B$2102,2,FALSE)</f>
        <v>174.33333333333331</v>
      </c>
      <c r="E281" s="119">
        <f>IFERROR(VLOOKUP(B281,'[3]ZS s kniznicou'!$A$2:$A$1092,1,FALSE),0)</f>
        <v>0</v>
      </c>
      <c r="F281" s="450" t="str">
        <f t="shared" si="16"/>
        <v>51-150</v>
      </c>
      <c r="G281" s="451" t="str">
        <f t="shared" si="16"/>
        <v>151-250</v>
      </c>
      <c r="H281" s="428"/>
      <c r="I281" s="428"/>
    </row>
    <row r="282" spans="2:9">
      <c r="B282" s="116">
        <v>31201784</v>
      </c>
      <c r="C282" s="119">
        <v>51</v>
      </c>
      <c r="D282" s="120">
        <f>VLOOKUP(B282,[3]ziaci!$A$1:$B$2102,2,FALSE)</f>
        <v>322</v>
      </c>
      <c r="E282" s="119">
        <f>IFERROR(VLOOKUP(B282,'[3]ZS s kniznicou'!$A$2:$A$1092,1,FALSE),0)</f>
        <v>31201784</v>
      </c>
      <c r="F282" s="450" t="str">
        <f t="shared" si="16"/>
        <v>51-150</v>
      </c>
      <c r="G282" s="451" t="str">
        <f t="shared" si="16"/>
        <v>251 a viac</v>
      </c>
      <c r="H282" s="428"/>
      <c r="I282" s="428"/>
    </row>
    <row r="283" spans="2:9">
      <c r="B283" s="116">
        <v>42115591</v>
      </c>
      <c r="C283" s="119">
        <v>50</v>
      </c>
      <c r="D283" s="120">
        <f>VLOOKUP(B283,[3]ziaci!$A$1:$B$2102,2,FALSE)</f>
        <v>122</v>
      </c>
      <c r="E283" s="119">
        <f>IFERROR(VLOOKUP(B283,'[3]ZS s kniznicou'!$A$2:$A$1092,1,FALSE),0)</f>
        <v>0</v>
      </c>
      <c r="F283" s="450" t="str">
        <f t="shared" si="16"/>
        <v>do 50</v>
      </c>
      <c r="G283" s="451" t="str">
        <f t="shared" si="16"/>
        <v>51-150</v>
      </c>
      <c r="H283" s="428"/>
      <c r="I283" s="428"/>
    </row>
    <row r="284" spans="2:9">
      <c r="B284" s="116">
        <v>36158399</v>
      </c>
      <c r="C284" s="119">
        <v>50</v>
      </c>
      <c r="D284" s="120">
        <f>VLOOKUP(B284,[3]ziaci!$A$1:$B$2102,2,FALSE)</f>
        <v>100</v>
      </c>
      <c r="E284" s="119">
        <f>IFERROR(VLOOKUP(B284,'[3]ZS s kniznicou'!$A$2:$A$1092,1,FALSE),0)</f>
        <v>0</v>
      </c>
      <c r="F284" s="450" t="str">
        <f t="shared" si="16"/>
        <v>do 50</v>
      </c>
      <c r="G284" s="451" t="str">
        <f t="shared" si="16"/>
        <v>51-150</v>
      </c>
      <c r="H284" s="428"/>
      <c r="I284" s="428"/>
    </row>
    <row r="285" spans="2:9">
      <c r="B285" s="116">
        <v>37879731</v>
      </c>
      <c r="C285" s="119">
        <v>50</v>
      </c>
      <c r="D285" s="120">
        <f>VLOOKUP(B285,[3]ziaci!$A$1:$B$2102,2,FALSE)</f>
        <v>145.33333333333331</v>
      </c>
      <c r="E285" s="119">
        <f>IFERROR(VLOOKUP(B285,'[3]ZS s kniznicou'!$A$2:$A$1092,1,FALSE),0)</f>
        <v>37879731</v>
      </c>
      <c r="F285" s="450" t="str">
        <f t="shared" si="16"/>
        <v>do 50</v>
      </c>
      <c r="G285" s="451" t="str">
        <f t="shared" si="16"/>
        <v>51-150</v>
      </c>
      <c r="H285" s="428"/>
      <c r="I285" s="428"/>
    </row>
    <row r="286" spans="2:9">
      <c r="B286" s="116">
        <v>37876376</v>
      </c>
      <c r="C286" s="119">
        <v>50</v>
      </c>
      <c r="D286" s="120">
        <f>VLOOKUP(B286,[3]ziaci!$A$1:$B$2102,2,FALSE)</f>
        <v>138.66666666666666</v>
      </c>
      <c r="E286" s="119">
        <f>IFERROR(VLOOKUP(B286,'[3]ZS s kniznicou'!$A$2:$A$1092,1,FALSE),0)</f>
        <v>37876376</v>
      </c>
      <c r="F286" s="450" t="str">
        <f t="shared" si="16"/>
        <v>do 50</v>
      </c>
      <c r="G286" s="451" t="str">
        <f t="shared" si="16"/>
        <v>51-150</v>
      </c>
      <c r="H286" s="428"/>
      <c r="I286" s="428"/>
    </row>
    <row r="287" spans="2:9">
      <c r="B287" s="116">
        <v>36158429</v>
      </c>
      <c r="C287" s="119">
        <v>50</v>
      </c>
      <c r="D287" s="120">
        <f>VLOOKUP(B287,[3]ziaci!$A$1:$B$2102,2,FALSE)</f>
        <v>328</v>
      </c>
      <c r="E287" s="119">
        <f>IFERROR(VLOOKUP(B287,'[3]ZS s kniznicou'!$A$2:$A$1092,1,FALSE),0)</f>
        <v>36158429</v>
      </c>
      <c r="F287" s="450" t="str">
        <f t="shared" si="16"/>
        <v>do 50</v>
      </c>
      <c r="G287" s="451" t="str">
        <f t="shared" si="16"/>
        <v>251 a viac</v>
      </c>
      <c r="H287" s="428"/>
      <c r="I287" s="428"/>
    </row>
    <row r="288" spans="2:9">
      <c r="B288" s="116">
        <v>37828533</v>
      </c>
      <c r="C288" s="119">
        <v>49</v>
      </c>
      <c r="D288" s="120">
        <f>VLOOKUP(B288,[3]ziaci!$A$1:$B$2102,2,FALSE)</f>
        <v>836.33333333333326</v>
      </c>
      <c r="E288" s="119">
        <f>IFERROR(VLOOKUP(B288,'[3]ZS s kniznicou'!$A$2:$A$1092,1,FALSE),0)</f>
        <v>0</v>
      </c>
      <c r="F288" s="450" t="str">
        <f t="shared" si="16"/>
        <v>do 50</v>
      </c>
      <c r="G288" s="451" t="str">
        <f t="shared" si="16"/>
        <v>251 a viac</v>
      </c>
      <c r="H288" s="428"/>
      <c r="I288" s="428"/>
    </row>
    <row r="289" spans="2:9">
      <c r="B289" s="116">
        <v>710061323</v>
      </c>
      <c r="C289" s="119">
        <v>49</v>
      </c>
      <c r="D289" s="120">
        <f>VLOOKUP(B289,[3]ziaci!$A$1:$B$2102,2,FALSE)</f>
        <v>72.666666666666657</v>
      </c>
      <c r="E289" s="119">
        <f>IFERROR(VLOOKUP(B289,'[3]ZS s kniznicou'!$A$2:$A$1092,1,FALSE),0)</f>
        <v>0</v>
      </c>
      <c r="F289" s="450" t="str">
        <f t="shared" si="16"/>
        <v>do 50</v>
      </c>
      <c r="G289" s="451" t="str">
        <f t="shared" si="16"/>
        <v>51-150</v>
      </c>
      <c r="H289" s="428"/>
      <c r="I289" s="428"/>
    </row>
    <row r="290" spans="2:9">
      <c r="B290" s="116">
        <v>710061455</v>
      </c>
      <c r="C290" s="119">
        <v>49</v>
      </c>
      <c r="D290" s="120">
        <f>VLOOKUP(B290,[3]ziaci!$A$1:$B$2102,2,FALSE)</f>
        <v>79.666666666666657</v>
      </c>
      <c r="E290" s="119">
        <f>IFERROR(VLOOKUP(B290,'[3]ZS s kniznicou'!$A$2:$A$1092,1,FALSE),0)</f>
        <v>710061455</v>
      </c>
      <c r="F290" s="450" t="str">
        <f t="shared" si="16"/>
        <v>do 50</v>
      </c>
      <c r="G290" s="451" t="str">
        <f t="shared" si="16"/>
        <v>51-150</v>
      </c>
      <c r="H290" s="428"/>
      <c r="I290" s="428"/>
    </row>
    <row r="291" spans="2:9">
      <c r="B291" s="116">
        <v>37876023</v>
      </c>
      <c r="C291" s="119">
        <v>48</v>
      </c>
      <c r="D291" s="120">
        <f>VLOOKUP(B291,[3]ziaci!$A$1:$B$2102,2,FALSE)</f>
        <v>204</v>
      </c>
      <c r="E291" s="119">
        <f>IFERROR(VLOOKUP(B291,'[3]ZS s kniznicou'!$A$2:$A$1092,1,FALSE),0)</f>
        <v>0</v>
      </c>
      <c r="F291" s="450" t="str">
        <f t="shared" si="16"/>
        <v>do 50</v>
      </c>
      <c r="G291" s="451" t="str">
        <f t="shared" si="16"/>
        <v>151-250</v>
      </c>
      <c r="H291" s="428"/>
      <c r="I291" s="428"/>
    </row>
    <row r="292" spans="2:9">
      <c r="B292" s="116">
        <v>37876481</v>
      </c>
      <c r="C292" s="119">
        <v>48</v>
      </c>
      <c r="D292" s="120">
        <f>VLOOKUP(B292,[3]ziaci!$A$1:$B$2102,2,FALSE)</f>
        <v>112.33333333333333</v>
      </c>
      <c r="E292" s="119">
        <f>IFERROR(VLOOKUP(B292,'[3]ZS s kniznicou'!$A$2:$A$1092,1,FALSE),0)</f>
        <v>0</v>
      </c>
      <c r="F292" s="450" t="str">
        <f t="shared" si="16"/>
        <v>do 50</v>
      </c>
      <c r="G292" s="451" t="str">
        <f t="shared" si="16"/>
        <v>51-150</v>
      </c>
      <c r="H292" s="428"/>
      <c r="I292" s="428"/>
    </row>
    <row r="293" spans="2:9">
      <c r="B293" s="116">
        <v>37873792</v>
      </c>
      <c r="C293" s="119">
        <v>48</v>
      </c>
      <c r="D293" s="120">
        <f>VLOOKUP(B293,[3]ziaci!$A$1:$B$2102,2,FALSE)</f>
        <v>350</v>
      </c>
      <c r="E293" s="119">
        <f>IFERROR(VLOOKUP(B293,'[3]ZS s kniznicou'!$A$2:$A$1092,1,FALSE),0)</f>
        <v>0</v>
      </c>
      <c r="F293" s="450" t="str">
        <f t="shared" si="16"/>
        <v>do 50</v>
      </c>
      <c r="G293" s="451" t="str">
        <f t="shared" si="16"/>
        <v>251 a viac</v>
      </c>
      <c r="H293" s="428"/>
      <c r="I293" s="428"/>
    </row>
    <row r="294" spans="2:9">
      <c r="B294" s="116">
        <v>35543736</v>
      </c>
      <c r="C294" s="119">
        <v>48</v>
      </c>
      <c r="D294" s="120">
        <f>VLOOKUP(B294,[3]ziaci!$A$1:$B$2102,2,FALSE)</f>
        <v>151.33333333333331</v>
      </c>
      <c r="E294" s="119">
        <f>IFERROR(VLOOKUP(B294,'[3]ZS s kniznicou'!$A$2:$A$1092,1,FALSE),0)</f>
        <v>0</v>
      </c>
      <c r="F294" s="450" t="str">
        <f t="shared" si="16"/>
        <v>do 50</v>
      </c>
      <c r="G294" s="451" t="str">
        <f t="shared" si="16"/>
        <v>151-250</v>
      </c>
      <c r="H294" s="428"/>
      <c r="I294" s="428"/>
    </row>
    <row r="295" spans="2:9">
      <c r="B295" s="116">
        <v>35543671</v>
      </c>
      <c r="C295" s="119">
        <v>48</v>
      </c>
      <c r="D295" s="120">
        <f>VLOOKUP(B295,[3]ziaci!$A$1:$B$2102,2,FALSE)</f>
        <v>100.33333333333333</v>
      </c>
      <c r="E295" s="119">
        <f>IFERROR(VLOOKUP(B295,'[3]ZS s kniznicou'!$A$2:$A$1092,1,FALSE),0)</f>
        <v>0</v>
      </c>
      <c r="F295" s="450" t="str">
        <f t="shared" si="16"/>
        <v>do 50</v>
      </c>
      <c r="G295" s="451" t="str">
        <f t="shared" si="16"/>
        <v>51-150</v>
      </c>
      <c r="H295" s="428"/>
      <c r="I295" s="428"/>
    </row>
    <row r="296" spans="2:9">
      <c r="B296" s="116">
        <v>35991755</v>
      </c>
      <c r="C296" s="119">
        <v>48</v>
      </c>
      <c r="D296" s="120">
        <f>VLOOKUP(B296,[3]ziaci!$A$1:$B$2102,2,FALSE)</f>
        <v>403.33333333333331</v>
      </c>
      <c r="E296" s="119">
        <f>IFERROR(VLOOKUP(B296,'[3]ZS s kniznicou'!$A$2:$A$1092,1,FALSE),0)</f>
        <v>35991755</v>
      </c>
      <c r="F296" s="450" t="str">
        <f t="shared" si="16"/>
        <v>do 50</v>
      </c>
      <c r="G296" s="451" t="str">
        <f t="shared" si="16"/>
        <v>251 a viac</v>
      </c>
      <c r="H296" s="428"/>
      <c r="I296" s="428"/>
    </row>
    <row r="297" spans="2:9">
      <c r="B297" s="116">
        <v>37831500</v>
      </c>
      <c r="C297" s="119">
        <v>48</v>
      </c>
      <c r="D297" s="120">
        <f>VLOOKUP(B297,[3]ziaci!$A$1:$B$2102,2,FALSE)</f>
        <v>425.66666666666663</v>
      </c>
      <c r="E297" s="119">
        <f>IFERROR(VLOOKUP(B297,'[3]ZS s kniznicou'!$A$2:$A$1092,1,FALSE),0)</f>
        <v>37831500</v>
      </c>
      <c r="F297" s="450" t="str">
        <f t="shared" si="16"/>
        <v>do 50</v>
      </c>
      <c r="G297" s="451" t="str">
        <f t="shared" si="16"/>
        <v>251 a viac</v>
      </c>
      <c r="H297" s="428"/>
      <c r="I297" s="428"/>
    </row>
    <row r="298" spans="2:9">
      <c r="B298" s="116">
        <v>35545631</v>
      </c>
      <c r="C298" s="119">
        <v>48</v>
      </c>
      <c r="D298" s="120">
        <f>VLOOKUP(B298,[3]ziaci!$A$1:$B$2102,2,FALSE)</f>
        <v>467.66666666666663</v>
      </c>
      <c r="E298" s="119">
        <f>IFERROR(VLOOKUP(B298,'[3]ZS s kniznicou'!$A$2:$A$1092,1,FALSE),0)</f>
        <v>35545631</v>
      </c>
      <c r="F298" s="450" t="str">
        <f t="shared" si="16"/>
        <v>do 50</v>
      </c>
      <c r="G298" s="451" t="str">
        <f t="shared" si="16"/>
        <v>251 a viac</v>
      </c>
      <c r="H298" s="428"/>
      <c r="I298" s="428"/>
    </row>
    <row r="299" spans="2:9">
      <c r="B299" s="116">
        <v>37828495</v>
      </c>
      <c r="C299" s="119">
        <v>47</v>
      </c>
      <c r="D299" s="120">
        <f>VLOOKUP(B299,[3]ziaci!$A$1:$B$2102,2,FALSE)</f>
        <v>196.66666666666666</v>
      </c>
      <c r="E299" s="119">
        <f>IFERROR(VLOOKUP(B299,'[3]ZS s kniznicou'!$A$2:$A$1092,1,FALSE),0)</f>
        <v>37828495</v>
      </c>
      <c r="F299" s="450" t="str">
        <f t="shared" si="16"/>
        <v>do 50</v>
      </c>
      <c r="G299" s="451" t="str">
        <f t="shared" si="16"/>
        <v>151-250</v>
      </c>
      <c r="H299" s="428"/>
      <c r="I299" s="428"/>
    </row>
    <row r="300" spans="2:9">
      <c r="B300" s="116">
        <v>37876368</v>
      </c>
      <c r="C300" s="119">
        <v>47</v>
      </c>
      <c r="D300" s="120">
        <f>VLOOKUP(B300,[3]ziaci!$A$1:$B$2102,2,FALSE)</f>
        <v>138</v>
      </c>
      <c r="E300" s="119">
        <f>IFERROR(VLOOKUP(B300,'[3]ZS s kniznicou'!$A$2:$A$1092,1,FALSE),0)</f>
        <v>37876368</v>
      </c>
      <c r="F300" s="450" t="str">
        <f t="shared" si="16"/>
        <v>do 50</v>
      </c>
      <c r="G300" s="451" t="str">
        <f t="shared" si="16"/>
        <v>51-150</v>
      </c>
      <c r="H300" s="428"/>
      <c r="I300" s="428"/>
    </row>
    <row r="301" spans="2:9">
      <c r="B301" s="116">
        <v>37873172</v>
      </c>
      <c r="C301" s="119">
        <v>47</v>
      </c>
      <c r="D301" s="120">
        <f>VLOOKUP(B301,[3]ziaci!$A$1:$B$2102,2,FALSE)</f>
        <v>411.33333333333331</v>
      </c>
      <c r="E301" s="119">
        <f>IFERROR(VLOOKUP(B301,'[3]ZS s kniznicou'!$A$2:$A$1092,1,FALSE),0)</f>
        <v>37873172</v>
      </c>
      <c r="F301" s="450" t="str">
        <f t="shared" si="16"/>
        <v>do 50</v>
      </c>
      <c r="G301" s="451" t="str">
        <f t="shared" si="16"/>
        <v>251 a viac</v>
      </c>
      <c r="H301" s="428"/>
      <c r="I301" s="428"/>
    </row>
    <row r="302" spans="2:9">
      <c r="B302" s="116">
        <v>35541130</v>
      </c>
      <c r="C302" s="119">
        <v>47</v>
      </c>
      <c r="D302" s="120">
        <f>VLOOKUP(B302,[3]ziaci!$A$1:$B$2102,2,FALSE)</f>
        <v>302</v>
      </c>
      <c r="E302" s="119">
        <f>IFERROR(VLOOKUP(B302,'[3]ZS s kniznicou'!$A$2:$A$1092,1,FALSE),0)</f>
        <v>35541130</v>
      </c>
      <c r="F302" s="450" t="str">
        <f t="shared" si="16"/>
        <v>do 50</v>
      </c>
      <c r="G302" s="451" t="str">
        <f t="shared" si="16"/>
        <v>251 a viac</v>
      </c>
      <c r="H302" s="428"/>
      <c r="I302" s="428"/>
    </row>
    <row r="303" spans="2:9">
      <c r="B303" s="116">
        <v>17151503</v>
      </c>
      <c r="C303" s="119">
        <v>46</v>
      </c>
      <c r="D303" s="120">
        <f>VLOOKUP(B303,[3]ziaci!$A$1:$B$2102,2,FALSE)</f>
        <v>215.66666666666666</v>
      </c>
      <c r="E303" s="119">
        <f>IFERROR(VLOOKUP(B303,'[3]ZS s kniznicou'!$A$2:$A$1092,1,FALSE),0)</f>
        <v>0</v>
      </c>
      <c r="F303" s="450" t="str">
        <f t="shared" si="16"/>
        <v>do 50</v>
      </c>
      <c r="G303" s="451" t="str">
        <f t="shared" si="16"/>
        <v>151-250</v>
      </c>
      <c r="H303" s="428"/>
      <c r="I303" s="428"/>
    </row>
    <row r="304" spans="2:9">
      <c r="B304" s="116">
        <v>37888765</v>
      </c>
      <c r="C304" s="119">
        <v>46</v>
      </c>
      <c r="D304" s="120">
        <f>VLOOKUP(B304,[3]ziaci!$A$1:$B$2102,2,FALSE)</f>
        <v>237.66666666666663</v>
      </c>
      <c r="E304" s="119">
        <f>IFERROR(VLOOKUP(B304,'[3]ZS s kniznicou'!$A$2:$A$1092,1,FALSE),0)</f>
        <v>37888765</v>
      </c>
      <c r="F304" s="450" t="str">
        <f t="shared" si="16"/>
        <v>do 50</v>
      </c>
      <c r="G304" s="451" t="str">
        <f t="shared" si="16"/>
        <v>151-250</v>
      </c>
      <c r="H304" s="428"/>
      <c r="I304" s="428"/>
    </row>
    <row r="305" spans="2:9">
      <c r="B305" s="116">
        <v>37860941</v>
      </c>
      <c r="C305" s="119">
        <v>45</v>
      </c>
      <c r="D305" s="120">
        <f>VLOOKUP(B305,[3]ziaci!$A$1:$B$2102,2,FALSE)</f>
        <v>166.66666666666666</v>
      </c>
      <c r="E305" s="119">
        <f>IFERROR(VLOOKUP(B305,'[3]ZS s kniznicou'!$A$2:$A$1092,1,FALSE),0)</f>
        <v>0</v>
      </c>
      <c r="F305" s="450" t="str">
        <f t="shared" si="16"/>
        <v>do 50</v>
      </c>
      <c r="G305" s="451" t="str">
        <f t="shared" si="16"/>
        <v>151-250</v>
      </c>
      <c r="H305" s="428"/>
      <c r="I305" s="428"/>
    </row>
    <row r="306" spans="2:9">
      <c r="B306" s="116">
        <v>37864548</v>
      </c>
      <c r="C306" s="119">
        <v>45</v>
      </c>
      <c r="D306" s="120">
        <f>VLOOKUP(B306,[3]ziaci!$A$1:$B$2102,2,FALSE)</f>
        <v>230.66666666666666</v>
      </c>
      <c r="E306" s="119">
        <f>IFERROR(VLOOKUP(B306,'[3]ZS s kniznicou'!$A$2:$A$1092,1,FALSE),0)</f>
        <v>37864548</v>
      </c>
      <c r="F306" s="450" t="str">
        <f t="shared" si="16"/>
        <v>do 50</v>
      </c>
      <c r="G306" s="451" t="str">
        <f t="shared" si="16"/>
        <v>151-250</v>
      </c>
      <c r="H306" s="428"/>
      <c r="I306" s="428"/>
    </row>
    <row r="307" spans="2:9">
      <c r="B307" s="116">
        <v>37831828</v>
      </c>
      <c r="C307" s="119">
        <v>45</v>
      </c>
      <c r="D307" s="120">
        <f>VLOOKUP(B307,[3]ziaci!$A$1:$B$2102,2,FALSE)</f>
        <v>195.33333333333331</v>
      </c>
      <c r="E307" s="119">
        <f>IFERROR(VLOOKUP(B307,'[3]ZS s kniznicou'!$A$2:$A$1092,1,FALSE),0)</f>
        <v>37831828</v>
      </c>
      <c r="F307" s="450" t="str">
        <f t="shared" si="16"/>
        <v>do 50</v>
      </c>
      <c r="G307" s="451" t="str">
        <f t="shared" si="16"/>
        <v>151-250</v>
      </c>
      <c r="H307" s="428"/>
      <c r="I307" s="428"/>
    </row>
    <row r="308" spans="2:9">
      <c r="B308" s="116">
        <v>37947966</v>
      </c>
      <c r="C308" s="119">
        <v>45</v>
      </c>
      <c r="D308" s="120">
        <f>VLOOKUP(B308,[3]ziaci!$A$1:$B$2102,2,FALSE)</f>
        <v>65.666666666666657</v>
      </c>
      <c r="E308" s="119">
        <f>IFERROR(VLOOKUP(B308,'[3]ZS s kniznicou'!$A$2:$A$1092,1,FALSE),0)</f>
        <v>37947966</v>
      </c>
      <c r="F308" s="450" t="str">
        <f t="shared" si="16"/>
        <v>do 50</v>
      </c>
      <c r="G308" s="451" t="str">
        <f t="shared" si="16"/>
        <v>51-150</v>
      </c>
      <c r="H308" s="428"/>
      <c r="I308" s="428"/>
    </row>
    <row r="309" spans="2:9">
      <c r="B309" s="116">
        <v>35546093</v>
      </c>
      <c r="C309" s="119">
        <v>45</v>
      </c>
      <c r="D309" s="120">
        <f>VLOOKUP(B309,[3]ziaci!$A$1:$B$2102,2,FALSE)</f>
        <v>179.33333333333331</v>
      </c>
      <c r="E309" s="119">
        <f>IFERROR(VLOOKUP(B309,'[3]ZS s kniznicou'!$A$2:$A$1092,1,FALSE),0)</f>
        <v>35546093</v>
      </c>
      <c r="F309" s="450" t="str">
        <f t="shared" si="16"/>
        <v>do 50</v>
      </c>
      <c r="G309" s="451" t="str">
        <f t="shared" si="16"/>
        <v>151-250</v>
      </c>
      <c r="H309" s="428"/>
      <c r="I309" s="428"/>
    </row>
    <row r="310" spans="2:9">
      <c r="B310" s="116">
        <v>51458110</v>
      </c>
      <c r="C310" s="119">
        <v>44</v>
      </c>
      <c r="D310" s="120">
        <f>VLOOKUP(B310,[3]ziaci!$A$1:$B$2102,2,FALSE)</f>
        <v>51</v>
      </c>
      <c r="E310" s="119">
        <f>IFERROR(VLOOKUP(B310,'[3]ZS s kniznicou'!$A$2:$A$1092,1,FALSE),0)</f>
        <v>0</v>
      </c>
      <c r="F310" s="450" t="str">
        <f t="shared" si="16"/>
        <v>do 50</v>
      </c>
      <c r="G310" s="451" t="str">
        <f t="shared" si="16"/>
        <v>51-150</v>
      </c>
      <c r="H310" s="428"/>
      <c r="I310" s="428"/>
    </row>
    <row r="311" spans="2:9">
      <c r="B311" s="116">
        <v>710060670</v>
      </c>
      <c r="C311" s="119">
        <v>44</v>
      </c>
      <c r="D311" s="120">
        <f>VLOOKUP(B311,[3]ziaci!$A$1:$B$2102,2,FALSE)</f>
        <v>91</v>
      </c>
      <c r="E311" s="119">
        <f>IFERROR(VLOOKUP(B311,'[3]ZS s kniznicou'!$A$2:$A$1092,1,FALSE),0)</f>
        <v>710060670</v>
      </c>
      <c r="F311" s="450" t="str">
        <f t="shared" si="16"/>
        <v>do 50</v>
      </c>
      <c r="G311" s="451" t="str">
        <f t="shared" si="16"/>
        <v>51-150</v>
      </c>
      <c r="H311" s="428"/>
      <c r="I311" s="428"/>
    </row>
    <row r="312" spans="2:9">
      <c r="B312" s="116">
        <v>31953204</v>
      </c>
      <c r="C312" s="119">
        <v>44</v>
      </c>
      <c r="D312" s="120">
        <f>VLOOKUP(B312,[3]ziaci!$A$1:$B$2102,2,FALSE)</f>
        <v>666</v>
      </c>
      <c r="E312" s="119">
        <f>IFERROR(VLOOKUP(B312,'[3]ZS s kniznicou'!$A$2:$A$1092,1,FALSE),0)</f>
        <v>31953204</v>
      </c>
      <c r="F312" s="450" t="str">
        <f t="shared" si="16"/>
        <v>do 50</v>
      </c>
      <c r="G312" s="451" t="str">
        <f t="shared" si="16"/>
        <v>251 a viac</v>
      </c>
      <c r="H312" s="428"/>
      <c r="I312" s="428"/>
    </row>
    <row r="313" spans="2:9">
      <c r="B313" s="116">
        <v>35542241</v>
      </c>
      <c r="C313" s="119">
        <v>44</v>
      </c>
      <c r="D313" s="120">
        <f>VLOOKUP(B313,[3]ziaci!$A$1:$B$2102,2,FALSE)</f>
        <v>231.33333333333331</v>
      </c>
      <c r="E313" s="119">
        <f>IFERROR(VLOOKUP(B313,'[3]ZS s kniznicou'!$A$2:$A$1092,1,FALSE),0)</f>
        <v>35542241</v>
      </c>
      <c r="F313" s="450" t="str">
        <f t="shared" si="16"/>
        <v>do 50</v>
      </c>
      <c r="G313" s="451" t="str">
        <f t="shared" si="16"/>
        <v>151-250</v>
      </c>
      <c r="H313" s="428"/>
      <c r="I313" s="428"/>
    </row>
    <row r="314" spans="2:9">
      <c r="B314" s="116">
        <v>37888510</v>
      </c>
      <c r="C314" s="119">
        <v>43</v>
      </c>
      <c r="D314" s="120">
        <f>VLOOKUP(B314,[3]ziaci!$A$1:$B$2102,2,FALSE)</f>
        <v>169.33333333333331</v>
      </c>
      <c r="E314" s="119">
        <f>IFERROR(VLOOKUP(B314,'[3]ZS s kniznicou'!$A$2:$A$1092,1,FALSE),0)</f>
        <v>0</v>
      </c>
      <c r="F314" s="450" t="str">
        <f t="shared" si="16"/>
        <v>do 50</v>
      </c>
      <c r="G314" s="451" t="str">
        <f t="shared" si="16"/>
        <v>151-250</v>
      </c>
      <c r="H314" s="428"/>
      <c r="I314" s="428"/>
    </row>
    <row r="315" spans="2:9">
      <c r="B315" s="116">
        <v>17068193</v>
      </c>
      <c r="C315" s="119">
        <v>43</v>
      </c>
      <c r="D315" s="120">
        <f>VLOOKUP(B315,[3]ziaci!$A$1:$B$2102,2,FALSE)</f>
        <v>273.33333333333331</v>
      </c>
      <c r="E315" s="119">
        <f>IFERROR(VLOOKUP(B315,'[3]ZS s kniznicou'!$A$2:$A$1092,1,FALSE),0)</f>
        <v>0</v>
      </c>
      <c r="F315" s="450" t="str">
        <f t="shared" si="16"/>
        <v>do 50</v>
      </c>
      <c r="G315" s="451" t="str">
        <f t="shared" si="16"/>
        <v>251 a viac</v>
      </c>
      <c r="H315" s="428"/>
      <c r="I315" s="428"/>
    </row>
    <row r="316" spans="2:9">
      <c r="B316" s="116">
        <v>42381321</v>
      </c>
      <c r="C316" s="119">
        <v>43</v>
      </c>
      <c r="D316" s="120">
        <f>VLOOKUP(B316,[3]ziaci!$A$1:$B$2102,2,FALSE)</f>
        <v>72</v>
      </c>
      <c r="E316" s="119">
        <f>IFERROR(VLOOKUP(B316,'[3]ZS s kniznicou'!$A$2:$A$1092,1,FALSE),0)</f>
        <v>0</v>
      </c>
      <c r="F316" s="450" t="str">
        <f t="shared" si="16"/>
        <v>do 50</v>
      </c>
      <c r="G316" s="451" t="str">
        <f t="shared" si="16"/>
        <v>51-150</v>
      </c>
      <c r="H316" s="428"/>
      <c r="I316" s="428"/>
    </row>
    <row r="317" spans="2:9">
      <c r="B317" s="116">
        <v>710063083</v>
      </c>
      <c r="C317" s="119">
        <v>43</v>
      </c>
      <c r="D317" s="120">
        <f>VLOOKUP(B317,[3]ziaci!$A$1:$B$2102,2,FALSE)</f>
        <v>65.333333333333329</v>
      </c>
      <c r="E317" s="119">
        <f>IFERROR(VLOOKUP(B317,'[3]ZS s kniznicou'!$A$2:$A$1092,1,FALSE),0)</f>
        <v>710063083</v>
      </c>
      <c r="F317" s="450" t="str">
        <f t="shared" si="16"/>
        <v>do 50</v>
      </c>
      <c r="G317" s="451" t="str">
        <f t="shared" si="16"/>
        <v>51-150</v>
      </c>
      <c r="H317" s="428"/>
      <c r="I317" s="428"/>
    </row>
    <row r="318" spans="2:9">
      <c r="B318" s="116">
        <v>37833847</v>
      </c>
      <c r="C318" s="119">
        <v>43</v>
      </c>
      <c r="D318" s="120">
        <f>VLOOKUP(B318,[3]ziaci!$A$1:$B$2102,2,FALSE)</f>
        <v>441</v>
      </c>
      <c r="E318" s="119">
        <f>IFERROR(VLOOKUP(B318,'[3]ZS s kniznicou'!$A$2:$A$1092,1,FALSE),0)</f>
        <v>37833847</v>
      </c>
      <c r="F318" s="450" t="str">
        <f t="shared" si="16"/>
        <v>do 50</v>
      </c>
      <c r="G318" s="451" t="str">
        <f t="shared" si="16"/>
        <v>251 a viac</v>
      </c>
      <c r="H318" s="428"/>
      <c r="I318" s="428"/>
    </row>
    <row r="319" spans="2:9">
      <c r="B319" s="116">
        <v>35541229</v>
      </c>
      <c r="C319" s="119">
        <v>43</v>
      </c>
      <c r="D319" s="120">
        <f>VLOOKUP(B319,[3]ziaci!$A$1:$B$2102,2,FALSE)</f>
        <v>274.66666666666663</v>
      </c>
      <c r="E319" s="119">
        <f>IFERROR(VLOOKUP(B319,'[3]ZS s kniznicou'!$A$2:$A$1092,1,FALSE),0)</f>
        <v>35541229</v>
      </c>
      <c r="F319" s="450" t="str">
        <f t="shared" si="16"/>
        <v>do 50</v>
      </c>
      <c r="G319" s="451" t="str">
        <f t="shared" si="16"/>
        <v>251 a viac</v>
      </c>
      <c r="H319" s="428"/>
      <c r="I319" s="428"/>
    </row>
    <row r="320" spans="2:9">
      <c r="B320" s="116">
        <v>37831640</v>
      </c>
      <c r="C320" s="119">
        <v>42</v>
      </c>
      <c r="D320" s="120">
        <f>VLOOKUP(B320,[3]ziaci!$A$1:$B$2102,2,FALSE)</f>
        <v>607</v>
      </c>
      <c r="E320" s="119">
        <f>IFERROR(VLOOKUP(B320,'[3]ZS s kniznicou'!$A$2:$A$1092,1,FALSE),0)</f>
        <v>37831640</v>
      </c>
      <c r="F320" s="450" t="str">
        <f t="shared" si="16"/>
        <v>do 50</v>
      </c>
      <c r="G320" s="451" t="str">
        <f t="shared" si="16"/>
        <v>251 a viac</v>
      </c>
      <c r="H320" s="428"/>
      <c r="I320" s="428"/>
    </row>
    <row r="321" spans="2:9">
      <c r="B321" s="116">
        <v>35546077</v>
      </c>
      <c r="C321" s="119">
        <v>42</v>
      </c>
      <c r="D321" s="120">
        <f>VLOOKUP(B321,[3]ziaci!$A$1:$B$2102,2,FALSE)</f>
        <v>669.66666666666663</v>
      </c>
      <c r="E321" s="119">
        <f>IFERROR(VLOOKUP(B321,'[3]ZS s kniznicou'!$A$2:$A$1092,1,FALSE),0)</f>
        <v>35546077</v>
      </c>
      <c r="F321" s="450" t="str">
        <f t="shared" si="16"/>
        <v>do 50</v>
      </c>
      <c r="G321" s="451" t="str">
        <f t="shared" si="16"/>
        <v>251 a viac</v>
      </c>
      <c r="H321" s="428"/>
      <c r="I321" s="428"/>
    </row>
    <row r="322" spans="2:9">
      <c r="B322" s="116">
        <v>710060696</v>
      </c>
      <c r="C322" s="119">
        <v>41</v>
      </c>
      <c r="D322" s="120">
        <f>VLOOKUP(B322,[3]ziaci!$A$1:$B$2102,2,FALSE)</f>
        <v>50</v>
      </c>
      <c r="E322" s="119">
        <f>IFERROR(VLOOKUP(B322,'[3]ZS s kniznicou'!$A$2:$A$1092,1,FALSE),0)</f>
        <v>0</v>
      </c>
      <c r="F322" s="450" t="str">
        <f t="shared" si="16"/>
        <v>do 50</v>
      </c>
      <c r="G322" s="451" t="str">
        <f t="shared" si="16"/>
        <v>do 50</v>
      </c>
      <c r="H322" s="428"/>
      <c r="I322" s="428"/>
    </row>
    <row r="323" spans="2:9">
      <c r="B323" s="116">
        <v>37861255</v>
      </c>
      <c r="C323" s="119">
        <v>41</v>
      </c>
      <c r="D323" s="120">
        <f>VLOOKUP(B323,[3]ziaci!$A$1:$B$2102,2,FALSE)</f>
        <v>99.666666666666657</v>
      </c>
      <c r="E323" s="119">
        <f>IFERROR(VLOOKUP(B323,'[3]ZS s kniznicou'!$A$2:$A$1092,1,FALSE),0)</f>
        <v>37861255</v>
      </c>
      <c r="F323" s="450" t="str">
        <f t="shared" si="16"/>
        <v>do 50</v>
      </c>
      <c r="G323" s="451" t="str">
        <f t="shared" si="16"/>
        <v>51-150</v>
      </c>
      <c r="H323" s="428"/>
      <c r="I323" s="428"/>
    </row>
    <row r="324" spans="2:9">
      <c r="B324" s="116">
        <v>37833626</v>
      </c>
      <c r="C324" s="119">
        <v>41</v>
      </c>
      <c r="D324" s="120">
        <f>VLOOKUP(B324,[3]ziaci!$A$1:$B$2102,2,FALSE)</f>
        <v>239.33333333333331</v>
      </c>
      <c r="E324" s="119">
        <f>IFERROR(VLOOKUP(B324,'[3]ZS s kniznicou'!$A$2:$A$1092,1,FALSE),0)</f>
        <v>37833626</v>
      </c>
      <c r="F324" s="450" t="str">
        <f t="shared" si="16"/>
        <v>do 50</v>
      </c>
      <c r="G324" s="451" t="str">
        <f t="shared" si="16"/>
        <v>151-250</v>
      </c>
      <c r="H324" s="428"/>
      <c r="I324" s="428"/>
    </row>
    <row r="325" spans="2:9">
      <c r="B325" s="116">
        <v>17071089</v>
      </c>
      <c r="C325" s="119">
        <v>41</v>
      </c>
      <c r="D325" s="120">
        <f>VLOOKUP(B325,[3]ziaci!$A$1:$B$2102,2,FALSE)</f>
        <v>220.33333333333331</v>
      </c>
      <c r="E325" s="119">
        <f>IFERROR(VLOOKUP(B325,'[3]ZS s kniznicou'!$A$2:$A$1092,1,FALSE),0)</f>
        <v>17071089</v>
      </c>
      <c r="F325" s="450" t="str">
        <f t="shared" si="16"/>
        <v>do 50</v>
      </c>
      <c r="G325" s="451" t="str">
        <f t="shared" si="16"/>
        <v>151-250</v>
      </c>
      <c r="H325" s="428"/>
      <c r="I325" s="428"/>
    </row>
    <row r="326" spans="2:9">
      <c r="B326" s="116">
        <v>710061927</v>
      </c>
      <c r="C326" s="119">
        <v>40</v>
      </c>
      <c r="D326" s="120">
        <f>VLOOKUP(B326,[3]ziaci!$A$1:$B$2102,2,FALSE)</f>
        <v>91.333333333333329</v>
      </c>
      <c r="E326" s="119">
        <f>IFERROR(VLOOKUP(B326,'[3]ZS s kniznicou'!$A$2:$A$1092,1,FALSE),0)</f>
        <v>0</v>
      </c>
      <c r="F326" s="450" t="str">
        <f t="shared" si="16"/>
        <v>do 50</v>
      </c>
      <c r="G326" s="451" t="str">
        <f t="shared" si="16"/>
        <v>51-150</v>
      </c>
      <c r="H326" s="428"/>
      <c r="I326" s="428"/>
    </row>
    <row r="327" spans="2:9">
      <c r="B327" s="116">
        <v>710063962</v>
      </c>
      <c r="C327" s="119">
        <v>40</v>
      </c>
      <c r="D327" s="120">
        <f>VLOOKUP(B327,[3]ziaci!$A$1:$B$2102,2,FALSE)</f>
        <v>50.666666666666664</v>
      </c>
      <c r="E327" s="119">
        <f>IFERROR(VLOOKUP(B327,'[3]ZS s kniznicou'!$A$2:$A$1092,1,FALSE),0)</f>
        <v>0</v>
      </c>
      <c r="F327" s="450" t="str">
        <f t="shared" si="16"/>
        <v>do 50</v>
      </c>
      <c r="G327" s="451" t="str">
        <f t="shared" si="16"/>
        <v>do 50</v>
      </c>
      <c r="H327" s="428"/>
      <c r="I327" s="428"/>
    </row>
    <row r="328" spans="2:9">
      <c r="B328" s="116">
        <v>37831593</v>
      </c>
      <c r="C328" s="119">
        <v>40</v>
      </c>
      <c r="D328" s="120">
        <f>VLOOKUP(B328,[3]ziaci!$A$1:$B$2102,2,FALSE)</f>
        <v>289.33333333333331</v>
      </c>
      <c r="E328" s="119">
        <f>IFERROR(VLOOKUP(B328,'[3]ZS s kniznicou'!$A$2:$A$1092,1,FALSE),0)</f>
        <v>37831593</v>
      </c>
      <c r="F328" s="450" t="str">
        <f t="shared" si="16"/>
        <v>do 50</v>
      </c>
      <c r="G328" s="451" t="str">
        <f t="shared" si="16"/>
        <v>251 a viac</v>
      </c>
      <c r="H328" s="428"/>
      <c r="I328" s="428"/>
    </row>
    <row r="329" spans="2:9">
      <c r="B329" s="116">
        <v>37831631</v>
      </c>
      <c r="C329" s="119">
        <v>40</v>
      </c>
      <c r="D329" s="120">
        <f>VLOOKUP(B329,[3]ziaci!$A$1:$B$2102,2,FALSE)</f>
        <v>401.33333333333326</v>
      </c>
      <c r="E329" s="119">
        <f>IFERROR(VLOOKUP(B329,'[3]ZS s kniznicou'!$A$2:$A$1092,1,FALSE),0)</f>
        <v>37831631</v>
      </c>
      <c r="F329" s="450" t="str">
        <f t="shared" si="16"/>
        <v>do 50</v>
      </c>
      <c r="G329" s="451" t="str">
        <f t="shared" si="16"/>
        <v>251 a viac</v>
      </c>
      <c r="H329" s="428"/>
      <c r="I329" s="428"/>
    </row>
    <row r="330" spans="2:9">
      <c r="B330" s="116">
        <v>35513454</v>
      </c>
      <c r="C330" s="119">
        <v>40</v>
      </c>
      <c r="D330" s="120">
        <f>VLOOKUP(B330,[3]ziaci!$A$1:$B$2102,2,FALSE)</f>
        <v>276.66666666666663</v>
      </c>
      <c r="E330" s="119">
        <f>IFERROR(VLOOKUP(B330,'[3]ZS s kniznicou'!$A$2:$A$1092,1,FALSE),0)</f>
        <v>35513454</v>
      </c>
      <c r="F330" s="450" t="str">
        <f t="shared" si="16"/>
        <v>do 50</v>
      </c>
      <c r="G330" s="451" t="str">
        <f t="shared" si="16"/>
        <v>251 a viac</v>
      </c>
      <c r="H330" s="428"/>
      <c r="I330" s="428"/>
    </row>
    <row r="331" spans="2:9">
      <c r="B331" s="116">
        <v>35562447</v>
      </c>
      <c r="C331" s="119">
        <v>40</v>
      </c>
      <c r="D331" s="120">
        <f>VLOOKUP(B331,[3]ziaci!$A$1:$B$2102,2,FALSE)</f>
        <v>53.333333333333329</v>
      </c>
      <c r="E331" s="119">
        <f>IFERROR(VLOOKUP(B331,'[3]ZS s kniznicou'!$A$2:$A$1092,1,FALSE),0)</f>
        <v>35562447</v>
      </c>
      <c r="F331" s="450" t="str">
        <f t="shared" si="16"/>
        <v>do 50</v>
      </c>
      <c r="G331" s="451" t="str">
        <f t="shared" si="16"/>
        <v>51-150</v>
      </c>
      <c r="H331" s="428"/>
      <c r="I331" s="428"/>
    </row>
    <row r="332" spans="2:9">
      <c r="B332" s="116">
        <v>17151961</v>
      </c>
      <c r="C332" s="119">
        <v>39</v>
      </c>
      <c r="D332" s="120">
        <f>VLOOKUP(B332,[3]ziaci!$A$1:$B$2102,2,FALSE)</f>
        <v>258.66666666666663</v>
      </c>
      <c r="E332" s="119">
        <f>IFERROR(VLOOKUP(B332,'[3]ZS s kniznicou'!$A$2:$A$1092,1,FALSE),0)</f>
        <v>0</v>
      </c>
      <c r="F332" s="450" t="str">
        <f t="shared" si="16"/>
        <v>do 50</v>
      </c>
      <c r="G332" s="451" t="str">
        <f t="shared" si="16"/>
        <v>251 a viac</v>
      </c>
      <c r="H332" s="428"/>
      <c r="I332" s="428"/>
    </row>
    <row r="333" spans="2:9">
      <c r="B333" s="116">
        <v>35544279</v>
      </c>
      <c r="C333" s="119">
        <v>39</v>
      </c>
      <c r="D333" s="120">
        <f>VLOOKUP(B333,[3]ziaci!$A$1:$B$2102,2,FALSE)</f>
        <v>224.33333333333331</v>
      </c>
      <c r="E333" s="119">
        <f>IFERROR(VLOOKUP(B333,'[3]ZS s kniznicou'!$A$2:$A$1092,1,FALSE),0)</f>
        <v>0</v>
      </c>
      <c r="F333" s="450" t="str">
        <f t="shared" si="16"/>
        <v>do 50</v>
      </c>
      <c r="G333" s="451" t="str">
        <f t="shared" si="16"/>
        <v>151-250</v>
      </c>
      <c r="H333" s="428"/>
      <c r="I333" s="428"/>
    </row>
    <row r="334" spans="2:9">
      <c r="B334" s="116">
        <v>35541237</v>
      </c>
      <c r="C334" s="119">
        <v>39</v>
      </c>
      <c r="D334" s="120">
        <f>VLOOKUP(B334,[3]ziaci!$A$1:$B$2102,2,FALSE)</f>
        <v>202.33333333333331</v>
      </c>
      <c r="E334" s="119">
        <f>IFERROR(VLOOKUP(B334,'[3]ZS s kniznicou'!$A$2:$A$1092,1,FALSE),0)</f>
        <v>0</v>
      </c>
      <c r="F334" s="450" t="str">
        <f t="shared" si="16"/>
        <v>do 50</v>
      </c>
      <c r="G334" s="451" t="str">
        <f t="shared" si="16"/>
        <v>151-250</v>
      </c>
      <c r="H334" s="428"/>
      <c r="I334" s="428"/>
    </row>
    <row r="335" spans="2:9">
      <c r="B335" s="116">
        <v>35542888</v>
      </c>
      <c r="C335" s="119">
        <v>39</v>
      </c>
      <c r="D335" s="120">
        <f>VLOOKUP(B335,[3]ziaci!$A$1:$B$2102,2,FALSE)</f>
        <v>181</v>
      </c>
      <c r="E335" s="119">
        <f>IFERROR(VLOOKUP(B335,'[3]ZS s kniznicou'!$A$2:$A$1092,1,FALSE),0)</f>
        <v>0</v>
      </c>
      <c r="F335" s="450" t="str">
        <f t="shared" si="16"/>
        <v>do 50</v>
      </c>
      <c r="G335" s="451" t="str">
        <f t="shared" si="16"/>
        <v>151-250</v>
      </c>
      <c r="H335" s="428"/>
      <c r="I335" s="428"/>
    </row>
    <row r="336" spans="2:9">
      <c r="B336" s="116">
        <v>37861174</v>
      </c>
      <c r="C336" s="119">
        <v>39</v>
      </c>
      <c r="D336" s="120">
        <f>VLOOKUP(B336,[3]ziaci!$A$1:$B$2102,2,FALSE)</f>
        <v>191.33333333333331</v>
      </c>
      <c r="E336" s="119">
        <f>IFERROR(VLOOKUP(B336,'[3]ZS s kniznicou'!$A$2:$A$1092,1,FALSE),0)</f>
        <v>37861174</v>
      </c>
      <c r="F336" s="450" t="str">
        <f t="shared" si="16"/>
        <v>do 50</v>
      </c>
      <c r="G336" s="451" t="str">
        <f t="shared" si="16"/>
        <v>151-250</v>
      </c>
      <c r="H336" s="428"/>
      <c r="I336" s="428"/>
    </row>
    <row r="337" spans="2:9">
      <c r="B337" s="116">
        <v>37828487</v>
      </c>
      <c r="C337" s="119">
        <v>39</v>
      </c>
      <c r="D337" s="120">
        <f>VLOOKUP(B337,[3]ziaci!$A$1:$B$2102,2,FALSE)</f>
        <v>142</v>
      </c>
      <c r="E337" s="119">
        <f>IFERROR(VLOOKUP(B337,'[3]ZS s kniznicou'!$A$2:$A$1092,1,FALSE),0)</f>
        <v>37828487</v>
      </c>
      <c r="F337" s="450" t="str">
        <f t="shared" si="16"/>
        <v>do 50</v>
      </c>
      <c r="G337" s="451" t="str">
        <f t="shared" si="16"/>
        <v>51-150</v>
      </c>
      <c r="H337" s="428"/>
      <c r="I337" s="428"/>
    </row>
    <row r="338" spans="2:9">
      <c r="B338" s="116">
        <v>36158411</v>
      </c>
      <c r="C338" s="119">
        <v>39</v>
      </c>
      <c r="D338" s="120">
        <f>VLOOKUP(B338,[3]ziaci!$A$1:$B$2102,2,FALSE)</f>
        <v>428.99999999999994</v>
      </c>
      <c r="E338" s="119">
        <f>IFERROR(VLOOKUP(B338,'[3]ZS s kniznicou'!$A$2:$A$1092,1,FALSE),0)</f>
        <v>36158411</v>
      </c>
      <c r="F338" s="450" t="str">
        <f t="shared" si="16"/>
        <v>do 50</v>
      </c>
      <c r="G338" s="451" t="str">
        <f t="shared" si="16"/>
        <v>251 a viac</v>
      </c>
      <c r="H338" s="428"/>
      <c r="I338" s="428"/>
    </row>
    <row r="339" spans="2:9">
      <c r="B339" s="116">
        <v>37873377</v>
      </c>
      <c r="C339" s="119">
        <v>39</v>
      </c>
      <c r="D339" s="120">
        <f>VLOOKUP(B339,[3]ziaci!$A$1:$B$2102,2,FALSE)</f>
        <v>754.33333333333326</v>
      </c>
      <c r="E339" s="119">
        <f>IFERROR(VLOOKUP(B339,'[3]ZS s kniznicou'!$A$2:$A$1092,1,FALSE),0)</f>
        <v>37873377</v>
      </c>
      <c r="F339" s="450" t="str">
        <f t="shared" si="16"/>
        <v>do 50</v>
      </c>
      <c r="G339" s="451" t="str">
        <f t="shared" si="16"/>
        <v>251 a viac</v>
      </c>
      <c r="H339" s="428"/>
      <c r="I339" s="428"/>
    </row>
    <row r="340" spans="2:9">
      <c r="B340" s="116">
        <v>35543914</v>
      </c>
      <c r="C340" s="119">
        <v>39</v>
      </c>
      <c r="D340" s="120">
        <f>VLOOKUP(B340,[3]ziaci!$A$1:$B$2102,2,FALSE)</f>
        <v>357.33333333333331</v>
      </c>
      <c r="E340" s="119">
        <f>IFERROR(VLOOKUP(B340,'[3]ZS s kniznicou'!$A$2:$A$1092,1,FALSE),0)</f>
        <v>35543914</v>
      </c>
      <c r="F340" s="450" t="str">
        <f t="shared" si="16"/>
        <v>do 50</v>
      </c>
      <c r="G340" s="451" t="str">
        <f t="shared" si="16"/>
        <v>251 a viac</v>
      </c>
      <c r="H340" s="428"/>
      <c r="I340" s="428"/>
    </row>
    <row r="341" spans="2:9">
      <c r="B341" s="116">
        <v>35544562</v>
      </c>
      <c r="C341" s="119">
        <v>39</v>
      </c>
      <c r="D341" s="120">
        <f>VLOOKUP(B341,[3]ziaci!$A$1:$B$2102,2,FALSE)</f>
        <v>91.666666666666657</v>
      </c>
      <c r="E341" s="119">
        <f>IFERROR(VLOOKUP(B341,'[3]ZS s kniznicou'!$A$2:$A$1092,1,FALSE),0)</f>
        <v>35544562</v>
      </c>
      <c r="F341" s="450" t="str">
        <f t="shared" si="16"/>
        <v>do 50</v>
      </c>
      <c r="G341" s="451" t="str">
        <f t="shared" si="16"/>
        <v>51-150</v>
      </c>
      <c r="H341" s="428"/>
      <c r="I341" s="428"/>
    </row>
    <row r="342" spans="2:9">
      <c r="B342" s="116">
        <v>37836684</v>
      </c>
      <c r="C342" s="119">
        <v>38</v>
      </c>
      <c r="D342" s="120">
        <f>VLOOKUP(B342,[3]ziaci!$A$1:$B$2102,2,FALSE)</f>
        <v>207.33333333333331</v>
      </c>
      <c r="E342" s="119">
        <f>IFERROR(VLOOKUP(B342,'[3]ZS s kniznicou'!$A$2:$A$1092,1,FALSE),0)</f>
        <v>37836684</v>
      </c>
      <c r="F342" s="450" t="str">
        <f t="shared" si="16"/>
        <v>do 50</v>
      </c>
      <c r="G342" s="451" t="str">
        <f t="shared" si="16"/>
        <v>151-250</v>
      </c>
      <c r="H342" s="428"/>
      <c r="I342" s="428"/>
    </row>
    <row r="343" spans="2:9">
      <c r="B343" s="116">
        <v>37861204</v>
      </c>
      <c r="C343" s="119">
        <v>38</v>
      </c>
      <c r="D343" s="120">
        <f>VLOOKUP(B343,[3]ziaci!$A$1:$B$2102,2,FALSE)</f>
        <v>459.99999999999994</v>
      </c>
      <c r="E343" s="119">
        <f>IFERROR(VLOOKUP(B343,'[3]ZS s kniznicou'!$A$2:$A$1092,1,FALSE),0)</f>
        <v>0</v>
      </c>
      <c r="F343" s="450" t="str">
        <f t="shared" ref="F343:G406" si="17">IF(C343&lt;51,"do 50",IF(C343&lt;151,"51-150",IF(C343&lt;251,"151-250","251 a viac")))</f>
        <v>do 50</v>
      </c>
      <c r="G343" s="451" t="str">
        <f t="shared" si="17"/>
        <v>251 a viac</v>
      </c>
      <c r="H343" s="428"/>
      <c r="I343" s="428"/>
    </row>
    <row r="344" spans="2:9">
      <c r="B344" s="116">
        <v>35991364</v>
      </c>
      <c r="C344" s="119">
        <v>38</v>
      </c>
      <c r="D344" s="120">
        <f>VLOOKUP(B344,[3]ziaci!$A$1:$B$2102,2,FALSE)</f>
        <v>119.33333333333333</v>
      </c>
      <c r="E344" s="119">
        <f>IFERROR(VLOOKUP(B344,'[3]ZS s kniznicou'!$A$2:$A$1092,1,FALSE),0)</f>
        <v>0</v>
      </c>
      <c r="F344" s="450" t="str">
        <f t="shared" si="17"/>
        <v>do 50</v>
      </c>
      <c r="G344" s="451" t="str">
        <f t="shared" si="17"/>
        <v>51-150</v>
      </c>
      <c r="H344" s="428"/>
      <c r="I344" s="428"/>
    </row>
    <row r="345" spans="2:9">
      <c r="B345" s="116">
        <v>37828291</v>
      </c>
      <c r="C345" s="119">
        <v>38</v>
      </c>
      <c r="D345" s="120">
        <f>VLOOKUP(B345,[3]ziaci!$A$1:$B$2102,2,FALSE)</f>
        <v>614.33333333333326</v>
      </c>
      <c r="E345" s="119">
        <f>IFERROR(VLOOKUP(B345,'[3]ZS s kniznicou'!$A$2:$A$1092,1,FALSE),0)</f>
        <v>0</v>
      </c>
      <c r="F345" s="450" t="str">
        <f t="shared" si="17"/>
        <v>do 50</v>
      </c>
      <c r="G345" s="451" t="str">
        <f t="shared" si="17"/>
        <v>251 a viac</v>
      </c>
      <c r="H345" s="428"/>
      <c r="I345" s="428"/>
    </row>
    <row r="346" spans="2:9">
      <c r="B346" s="116">
        <v>710059817</v>
      </c>
      <c r="C346" s="119">
        <v>38</v>
      </c>
      <c r="D346" s="120">
        <f>VLOOKUP(B346,[3]ziaci!$A$1:$B$2102,2,FALSE)</f>
        <v>62.666666666666664</v>
      </c>
      <c r="E346" s="119">
        <f>IFERROR(VLOOKUP(B346,'[3]ZS s kniznicou'!$A$2:$A$1092,1,FALSE),0)</f>
        <v>0</v>
      </c>
      <c r="F346" s="450" t="str">
        <f t="shared" si="17"/>
        <v>do 50</v>
      </c>
      <c r="G346" s="451" t="str">
        <f t="shared" si="17"/>
        <v>51-150</v>
      </c>
      <c r="H346" s="428"/>
      <c r="I346" s="428"/>
    </row>
    <row r="347" spans="2:9">
      <c r="B347" s="116">
        <v>710059965</v>
      </c>
      <c r="C347" s="119">
        <v>38</v>
      </c>
      <c r="D347" s="120">
        <f>VLOOKUP(B347,[3]ziaci!$A$1:$B$2102,2,FALSE)</f>
        <v>55.666666666666664</v>
      </c>
      <c r="E347" s="119">
        <f>IFERROR(VLOOKUP(B347,'[3]ZS s kniznicou'!$A$2:$A$1092,1,FALSE),0)</f>
        <v>0</v>
      </c>
      <c r="F347" s="450" t="str">
        <f t="shared" si="17"/>
        <v>do 50</v>
      </c>
      <c r="G347" s="451" t="str">
        <f t="shared" si="17"/>
        <v>51-150</v>
      </c>
      <c r="H347" s="428"/>
      <c r="I347" s="428"/>
    </row>
    <row r="348" spans="2:9">
      <c r="B348" s="116">
        <v>35542837</v>
      </c>
      <c r="C348" s="119">
        <v>38</v>
      </c>
      <c r="D348" s="120">
        <f>VLOOKUP(B348,[3]ziaci!$A$1:$B$2102,2,FALSE)</f>
        <v>118.66666666666666</v>
      </c>
      <c r="E348" s="119">
        <f>IFERROR(VLOOKUP(B348,'[3]ZS s kniznicou'!$A$2:$A$1092,1,FALSE),0)</f>
        <v>0</v>
      </c>
      <c r="F348" s="450" t="str">
        <f t="shared" si="17"/>
        <v>do 50</v>
      </c>
      <c r="G348" s="451" t="str">
        <f t="shared" si="17"/>
        <v>51-150</v>
      </c>
      <c r="H348" s="428"/>
      <c r="I348" s="428"/>
    </row>
    <row r="349" spans="2:9">
      <c r="B349" s="116">
        <v>37831534</v>
      </c>
      <c r="C349" s="119">
        <v>38</v>
      </c>
      <c r="D349" s="120">
        <f>VLOOKUP(B349,[3]ziaci!$A$1:$B$2102,2,FALSE)</f>
        <v>356.66666666666663</v>
      </c>
      <c r="E349" s="119">
        <f>IFERROR(VLOOKUP(B349,'[3]ZS s kniznicou'!$A$2:$A$1092,1,FALSE),0)</f>
        <v>37831534</v>
      </c>
      <c r="F349" s="450" t="str">
        <f t="shared" si="17"/>
        <v>do 50</v>
      </c>
      <c r="G349" s="451" t="str">
        <f t="shared" si="17"/>
        <v>251 a viac</v>
      </c>
      <c r="H349" s="428"/>
      <c r="I349" s="428"/>
    </row>
    <row r="350" spans="2:9">
      <c r="B350" s="116">
        <v>37831704</v>
      </c>
      <c r="C350" s="119">
        <v>38</v>
      </c>
      <c r="D350" s="120">
        <f>VLOOKUP(B350,[3]ziaci!$A$1:$B$2102,2,FALSE)</f>
        <v>203.33333333333331</v>
      </c>
      <c r="E350" s="119">
        <f>IFERROR(VLOOKUP(B350,'[3]ZS s kniznicou'!$A$2:$A$1092,1,FALSE),0)</f>
        <v>37831704</v>
      </c>
      <c r="F350" s="450" t="str">
        <f t="shared" si="17"/>
        <v>do 50</v>
      </c>
      <c r="G350" s="451" t="str">
        <f t="shared" si="17"/>
        <v>151-250</v>
      </c>
      <c r="H350" s="428"/>
      <c r="I350" s="428"/>
    </row>
    <row r="351" spans="2:9">
      <c r="B351" s="116">
        <v>35991607</v>
      </c>
      <c r="C351" s="119">
        <v>38</v>
      </c>
      <c r="D351" s="120">
        <f>VLOOKUP(B351,[3]ziaci!$A$1:$B$2102,2,FALSE)</f>
        <v>288.66666666666663</v>
      </c>
      <c r="E351" s="119">
        <f>IFERROR(VLOOKUP(B351,'[3]ZS s kniznicou'!$A$2:$A$1092,1,FALSE),0)</f>
        <v>35991607</v>
      </c>
      <c r="F351" s="450" t="str">
        <f t="shared" si="17"/>
        <v>do 50</v>
      </c>
      <c r="G351" s="451" t="str">
        <f t="shared" si="17"/>
        <v>251 a viac</v>
      </c>
      <c r="H351" s="428"/>
      <c r="I351" s="428"/>
    </row>
    <row r="352" spans="2:9">
      <c r="B352" s="116">
        <v>37877160</v>
      </c>
      <c r="C352" s="119">
        <v>38</v>
      </c>
      <c r="D352" s="120">
        <f>VLOOKUP(B352,[3]ziaci!$A$1:$B$2102,2,FALSE)</f>
        <v>501.33333333333331</v>
      </c>
      <c r="E352" s="119">
        <f>IFERROR(VLOOKUP(B352,'[3]ZS s kniznicou'!$A$2:$A$1092,1,FALSE),0)</f>
        <v>37877160</v>
      </c>
      <c r="F352" s="450" t="str">
        <f t="shared" si="17"/>
        <v>do 50</v>
      </c>
      <c r="G352" s="451" t="str">
        <f t="shared" si="17"/>
        <v>251 a viac</v>
      </c>
      <c r="H352" s="428"/>
      <c r="I352" s="428"/>
    </row>
    <row r="353" spans="2:9">
      <c r="B353" s="116">
        <v>35544121</v>
      </c>
      <c r="C353" s="119">
        <v>38</v>
      </c>
      <c r="D353" s="120">
        <f>VLOOKUP(B353,[3]ziaci!$A$1:$B$2102,2,FALSE)</f>
        <v>257.33333333333331</v>
      </c>
      <c r="E353" s="119">
        <f>IFERROR(VLOOKUP(B353,'[3]ZS s kniznicou'!$A$2:$A$1092,1,FALSE),0)</f>
        <v>35544121</v>
      </c>
      <c r="F353" s="450" t="str">
        <f t="shared" si="17"/>
        <v>do 50</v>
      </c>
      <c r="G353" s="451" t="str">
        <f t="shared" si="17"/>
        <v>251 a viac</v>
      </c>
      <c r="H353" s="428"/>
      <c r="I353" s="428"/>
    </row>
    <row r="354" spans="2:9">
      <c r="B354" s="116">
        <v>35546425</v>
      </c>
      <c r="C354" s="119">
        <v>38</v>
      </c>
      <c r="D354" s="120">
        <f>VLOOKUP(B354,[3]ziaci!$A$1:$B$2102,2,FALSE)</f>
        <v>275.33333333333331</v>
      </c>
      <c r="E354" s="119">
        <f>IFERROR(VLOOKUP(B354,'[3]ZS s kniznicou'!$A$2:$A$1092,1,FALSE),0)</f>
        <v>35546425</v>
      </c>
      <c r="F354" s="450" t="str">
        <f t="shared" si="17"/>
        <v>do 50</v>
      </c>
      <c r="G354" s="451" t="str">
        <f t="shared" si="17"/>
        <v>251 a viac</v>
      </c>
      <c r="H354" s="428"/>
      <c r="I354" s="428"/>
    </row>
    <row r="355" spans="2:9">
      <c r="B355" s="116">
        <v>37833707</v>
      </c>
      <c r="C355" s="119">
        <v>37</v>
      </c>
      <c r="D355" s="120">
        <f>VLOOKUP(B355,[3]ziaci!$A$1:$B$2102,2,FALSE)</f>
        <v>158</v>
      </c>
      <c r="E355" s="119">
        <f>IFERROR(VLOOKUP(B355,'[3]ZS s kniznicou'!$A$2:$A$1092,1,FALSE),0)</f>
        <v>0</v>
      </c>
      <c r="F355" s="450" t="str">
        <f t="shared" si="17"/>
        <v>do 50</v>
      </c>
      <c r="G355" s="451" t="str">
        <f t="shared" si="17"/>
        <v>151-250</v>
      </c>
      <c r="H355" s="428"/>
      <c r="I355" s="428"/>
    </row>
    <row r="356" spans="2:9">
      <c r="B356" s="116">
        <v>710063032</v>
      </c>
      <c r="C356" s="119">
        <v>37</v>
      </c>
      <c r="D356" s="120">
        <f>VLOOKUP(B356,[3]ziaci!$A$1:$B$2102,2,FALSE)</f>
        <v>54.666666666666664</v>
      </c>
      <c r="E356" s="119">
        <f>IFERROR(VLOOKUP(B356,'[3]ZS s kniznicou'!$A$2:$A$1092,1,FALSE),0)</f>
        <v>0</v>
      </c>
      <c r="F356" s="450" t="str">
        <f t="shared" si="17"/>
        <v>do 50</v>
      </c>
      <c r="G356" s="451" t="str">
        <f t="shared" si="17"/>
        <v>51-150</v>
      </c>
      <c r="H356" s="428"/>
      <c r="I356" s="428"/>
    </row>
    <row r="357" spans="2:9">
      <c r="B357" s="116">
        <v>51843927</v>
      </c>
      <c r="C357" s="119">
        <v>37</v>
      </c>
      <c r="D357" s="120">
        <f>VLOOKUP(B357,[3]ziaci!$A$1:$B$2102,2,FALSE)</f>
        <v>67.666666666666657</v>
      </c>
      <c r="E357" s="119">
        <f>IFERROR(VLOOKUP(B357,'[3]ZS s kniznicou'!$A$2:$A$1092,1,FALSE),0)</f>
        <v>0</v>
      </c>
      <c r="F357" s="450" t="str">
        <f t="shared" si="17"/>
        <v>do 50</v>
      </c>
      <c r="G357" s="451" t="str">
        <f t="shared" si="17"/>
        <v>51-150</v>
      </c>
      <c r="H357" s="428"/>
      <c r="I357" s="428"/>
    </row>
    <row r="358" spans="2:9">
      <c r="B358" s="116">
        <v>710063814</v>
      </c>
      <c r="C358" s="119">
        <v>37</v>
      </c>
      <c r="D358" s="120">
        <f>VLOOKUP(B358,[3]ziaci!$A$1:$B$2102,2,FALSE)</f>
        <v>46</v>
      </c>
      <c r="E358" s="119">
        <f>IFERROR(VLOOKUP(B358,'[3]ZS s kniznicou'!$A$2:$A$1092,1,FALSE),0)</f>
        <v>0</v>
      </c>
      <c r="F358" s="450" t="str">
        <f t="shared" si="17"/>
        <v>do 50</v>
      </c>
      <c r="G358" s="451" t="str">
        <f t="shared" si="17"/>
        <v>do 50</v>
      </c>
      <c r="H358" s="428"/>
      <c r="I358" s="428"/>
    </row>
    <row r="359" spans="2:9">
      <c r="B359" s="116">
        <v>35542284</v>
      </c>
      <c r="C359" s="119">
        <v>37</v>
      </c>
      <c r="D359" s="120">
        <f>VLOOKUP(B359,[3]ziaci!$A$1:$B$2102,2,FALSE)</f>
        <v>456.99999999999994</v>
      </c>
      <c r="E359" s="119">
        <f>IFERROR(VLOOKUP(B359,'[3]ZS s kniznicou'!$A$2:$A$1092,1,FALSE),0)</f>
        <v>0</v>
      </c>
      <c r="F359" s="450" t="str">
        <f t="shared" si="17"/>
        <v>do 50</v>
      </c>
      <c r="G359" s="451" t="str">
        <f t="shared" si="17"/>
        <v>251 a viac</v>
      </c>
      <c r="H359" s="428"/>
      <c r="I359" s="428"/>
    </row>
    <row r="360" spans="2:9">
      <c r="B360" s="116">
        <v>36110744</v>
      </c>
      <c r="C360" s="119">
        <v>37</v>
      </c>
      <c r="D360" s="120">
        <f>VLOOKUP(B360,[3]ziaci!$A$1:$B$2102,2,FALSE)</f>
        <v>662</v>
      </c>
      <c r="E360" s="119">
        <f>IFERROR(VLOOKUP(B360,'[3]ZS s kniznicou'!$A$2:$A$1092,1,FALSE),0)</f>
        <v>36110744</v>
      </c>
      <c r="F360" s="450" t="str">
        <f t="shared" si="17"/>
        <v>do 50</v>
      </c>
      <c r="G360" s="451" t="str">
        <f t="shared" si="17"/>
        <v>251 a viac</v>
      </c>
      <c r="H360" s="428"/>
      <c r="I360" s="428"/>
    </row>
    <row r="361" spans="2:9">
      <c r="B361" s="116">
        <v>37828304</v>
      </c>
      <c r="C361" s="119">
        <v>37</v>
      </c>
      <c r="D361" s="120">
        <f>VLOOKUP(B361,[3]ziaci!$A$1:$B$2102,2,FALSE)</f>
        <v>315.66666666666663</v>
      </c>
      <c r="E361" s="119">
        <f>IFERROR(VLOOKUP(B361,'[3]ZS s kniznicou'!$A$2:$A$1092,1,FALSE),0)</f>
        <v>37828304</v>
      </c>
      <c r="F361" s="450" t="str">
        <f t="shared" si="17"/>
        <v>do 50</v>
      </c>
      <c r="G361" s="451" t="str">
        <f t="shared" si="17"/>
        <v>251 a viac</v>
      </c>
      <c r="H361" s="428"/>
      <c r="I361" s="428"/>
    </row>
    <row r="362" spans="2:9">
      <c r="B362" s="116">
        <v>37874101</v>
      </c>
      <c r="C362" s="119">
        <v>37</v>
      </c>
      <c r="D362" s="120">
        <f>VLOOKUP(B362,[3]ziaci!$A$1:$B$2102,2,FALSE)</f>
        <v>219.99999999999997</v>
      </c>
      <c r="E362" s="119">
        <f>IFERROR(VLOOKUP(B362,'[3]ZS s kniznicou'!$A$2:$A$1092,1,FALSE),0)</f>
        <v>37874101</v>
      </c>
      <c r="F362" s="450" t="str">
        <f t="shared" si="17"/>
        <v>do 50</v>
      </c>
      <c r="G362" s="451" t="str">
        <f t="shared" si="17"/>
        <v>151-250</v>
      </c>
      <c r="H362" s="428"/>
      <c r="I362" s="428"/>
    </row>
    <row r="363" spans="2:9">
      <c r="B363" s="116">
        <v>37873121</v>
      </c>
      <c r="C363" s="119">
        <v>37</v>
      </c>
      <c r="D363" s="120">
        <f>VLOOKUP(B363,[3]ziaci!$A$1:$B$2102,2,FALSE)</f>
        <v>72</v>
      </c>
      <c r="E363" s="119">
        <f>IFERROR(VLOOKUP(B363,'[3]ZS s kniznicou'!$A$2:$A$1092,1,FALSE),0)</f>
        <v>37873121</v>
      </c>
      <c r="F363" s="450" t="str">
        <f t="shared" si="17"/>
        <v>do 50</v>
      </c>
      <c r="G363" s="451" t="str">
        <f t="shared" si="17"/>
        <v>51-150</v>
      </c>
      <c r="H363" s="428"/>
      <c r="I363" s="428"/>
    </row>
    <row r="364" spans="2:9">
      <c r="B364" s="116">
        <v>710063377</v>
      </c>
      <c r="C364" s="119">
        <v>37</v>
      </c>
      <c r="D364" s="120">
        <f>VLOOKUP(B364,[3]ziaci!$A$1:$B$2102,2,FALSE)</f>
        <v>55.333333333333329</v>
      </c>
      <c r="E364" s="119">
        <f>IFERROR(VLOOKUP(B364,'[3]ZS s kniznicou'!$A$2:$A$1092,1,FALSE),0)</f>
        <v>710063377</v>
      </c>
      <c r="F364" s="450" t="str">
        <f t="shared" si="17"/>
        <v>do 50</v>
      </c>
      <c r="G364" s="451" t="str">
        <f t="shared" si="17"/>
        <v>51-150</v>
      </c>
      <c r="H364" s="428"/>
      <c r="I364" s="428"/>
    </row>
    <row r="365" spans="2:9">
      <c r="B365" s="116">
        <v>37864424</v>
      </c>
      <c r="C365" s="119">
        <v>36</v>
      </c>
      <c r="D365" s="120">
        <f>VLOOKUP(B365,[3]ziaci!$A$1:$B$2102,2,FALSE)</f>
        <v>276.66666666666663</v>
      </c>
      <c r="E365" s="119">
        <f>IFERROR(VLOOKUP(B365,'[3]ZS s kniznicou'!$A$2:$A$1092,1,FALSE),0)</f>
        <v>0</v>
      </c>
      <c r="F365" s="450" t="str">
        <f t="shared" si="17"/>
        <v>do 50</v>
      </c>
      <c r="G365" s="451" t="str">
        <f t="shared" si="17"/>
        <v>251 a viac</v>
      </c>
      <c r="H365" s="428"/>
      <c r="I365" s="428"/>
    </row>
    <row r="366" spans="2:9">
      <c r="B366" s="116">
        <v>710059574</v>
      </c>
      <c r="C366" s="119">
        <v>36</v>
      </c>
      <c r="D366" s="120">
        <f>VLOOKUP(B366,[3]ziaci!$A$1:$B$2102,2,FALSE)</f>
        <v>43.666666666666664</v>
      </c>
      <c r="E366" s="119">
        <f>IFERROR(VLOOKUP(B366,'[3]ZS s kniznicou'!$A$2:$A$1092,1,FALSE),0)</f>
        <v>0</v>
      </c>
      <c r="F366" s="450" t="str">
        <f t="shared" si="17"/>
        <v>do 50</v>
      </c>
      <c r="G366" s="451" t="str">
        <f t="shared" si="17"/>
        <v>do 50</v>
      </c>
      <c r="H366" s="428"/>
      <c r="I366" s="428"/>
    </row>
    <row r="367" spans="2:9">
      <c r="B367" s="116">
        <v>35541164</v>
      </c>
      <c r="C367" s="119">
        <v>36</v>
      </c>
      <c r="D367" s="120">
        <f>VLOOKUP(B367,[3]ziaci!$A$1:$B$2102,2,FALSE)</f>
        <v>171.66666666666666</v>
      </c>
      <c r="E367" s="119">
        <f>IFERROR(VLOOKUP(B367,'[3]ZS s kniznicou'!$A$2:$A$1092,1,FALSE),0)</f>
        <v>0</v>
      </c>
      <c r="F367" s="450" t="str">
        <f t="shared" si="17"/>
        <v>do 50</v>
      </c>
      <c r="G367" s="451" t="str">
        <f t="shared" si="17"/>
        <v>151-250</v>
      </c>
      <c r="H367" s="428"/>
      <c r="I367" s="428"/>
    </row>
    <row r="368" spans="2:9">
      <c r="B368" s="116">
        <v>37860917</v>
      </c>
      <c r="C368" s="119">
        <v>36</v>
      </c>
      <c r="D368" s="120">
        <f>VLOOKUP(B368,[3]ziaci!$A$1:$B$2102,2,FALSE)</f>
        <v>148.33333333333331</v>
      </c>
      <c r="E368" s="119">
        <f>IFERROR(VLOOKUP(B368,'[3]ZS s kniznicou'!$A$2:$A$1092,1,FALSE),0)</f>
        <v>37860917</v>
      </c>
      <c r="F368" s="450" t="str">
        <f t="shared" si="17"/>
        <v>do 50</v>
      </c>
      <c r="G368" s="451" t="str">
        <f t="shared" si="17"/>
        <v>51-150</v>
      </c>
      <c r="H368" s="428"/>
      <c r="I368" s="428"/>
    </row>
    <row r="369" spans="2:9">
      <c r="B369" s="116">
        <v>37888595</v>
      </c>
      <c r="C369" s="119">
        <v>36</v>
      </c>
      <c r="D369" s="120">
        <f>VLOOKUP(B369,[3]ziaci!$A$1:$B$2102,2,FALSE)</f>
        <v>620.66666666666663</v>
      </c>
      <c r="E369" s="119">
        <f>IFERROR(VLOOKUP(B369,'[3]ZS s kniznicou'!$A$2:$A$1092,1,FALSE),0)</f>
        <v>37888595</v>
      </c>
      <c r="F369" s="450" t="str">
        <f t="shared" si="17"/>
        <v>do 50</v>
      </c>
      <c r="G369" s="451" t="str">
        <f t="shared" si="17"/>
        <v>251 a viac</v>
      </c>
      <c r="H369" s="428"/>
      <c r="I369" s="428"/>
    </row>
    <row r="370" spans="2:9">
      <c r="B370" s="116">
        <v>37877135</v>
      </c>
      <c r="C370" s="119">
        <v>36</v>
      </c>
      <c r="D370" s="120">
        <f>VLOOKUP(B370,[3]ziaci!$A$1:$B$2102,2,FALSE)</f>
        <v>65</v>
      </c>
      <c r="E370" s="119">
        <f>IFERROR(VLOOKUP(B370,'[3]ZS s kniznicou'!$A$2:$A$1092,1,FALSE),0)</f>
        <v>37877135</v>
      </c>
      <c r="F370" s="450" t="str">
        <f t="shared" si="17"/>
        <v>do 50</v>
      </c>
      <c r="G370" s="451" t="str">
        <f t="shared" si="17"/>
        <v>51-150</v>
      </c>
      <c r="H370" s="428"/>
      <c r="I370" s="428"/>
    </row>
    <row r="371" spans="2:9">
      <c r="B371" s="116">
        <v>710059779</v>
      </c>
      <c r="C371" s="119">
        <v>35</v>
      </c>
      <c r="D371" s="120">
        <f>VLOOKUP(B371,[3]ziaci!$A$1:$B$2102,2,FALSE)</f>
        <v>68.666666666666657</v>
      </c>
      <c r="E371" s="119">
        <f>IFERROR(VLOOKUP(B371,'[3]ZS s kniznicou'!$A$2:$A$1092,1,FALSE),0)</f>
        <v>0</v>
      </c>
      <c r="F371" s="450" t="str">
        <f t="shared" si="17"/>
        <v>do 50</v>
      </c>
      <c r="G371" s="451" t="str">
        <f t="shared" si="17"/>
        <v>51-150</v>
      </c>
      <c r="H371" s="428"/>
      <c r="I371" s="428"/>
    </row>
    <row r="372" spans="2:9">
      <c r="B372" s="116">
        <v>710060572</v>
      </c>
      <c r="C372" s="119">
        <v>35</v>
      </c>
      <c r="D372" s="120">
        <f>VLOOKUP(B372,[3]ziaci!$A$1:$B$2102,2,FALSE)</f>
        <v>54.333333333333329</v>
      </c>
      <c r="E372" s="119">
        <f>IFERROR(VLOOKUP(B372,'[3]ZS s kniznicou'!$A$2:$A$1092,1,FALSE),0)</f>
        <v>0</v>
      </c>
      <c r="F372" s="450" t="str">
        <f t="shared" si="17"/>
        <v>do 50</v>
      </c>
      <c r="G372" s="451" t="str">
        <f t="shared" si="17"/>
        <v>51-150</v>
      </c>
      <c r="H372" s="428"/>
      <c r="I372" s="428"/>
    </row>
    <row r="373" spans="2:9">
      <c r="B373" s="116">
        <v>710062613</v>
      </c>
      <c r="C373" s="119">
        <v>35</v>
      </c>
      <c r="D373" s="120">
        <f>VLOOKUP(B373,[3]ziaci!$A$1:$B$2102,2,FALSE)</f>
        <v>46</v>
      </c>
      <c r="E373" s="119">
        <f>IFERROR(VLOOKUP(B373,'[3]ZS s kniznicou'!$A$2:$A$1092,1,FALSE),0)</f>
        <v>0</v>
      </c>
      <c r="F373" s="450" t="str">
        <f t="shared" si="17"/>
        <v>do 50</v>
      </c>
      <c r="G373" s="451" t="str">
        <f t="shared" si="17"/>
        <v>do 50</v>
      </c>
      <c r="H373" s="428"/>
      <c r="I373" s="428"/>
    </row>
    <row r="374" spans="2:9">
      <c r="B374" s="116">
        <v>710061390</v>
      </c>
      <c r="C374" s="119">
        <v>35</v>
      </c>
      <c r="D374" s="120">
        <f>VLOOKUP(B374,[3]ziaci!$A$1:$B$2102,2,FALSE)</f>
        <v>61</v>
      </c>
      <c r="E374" s="119">
        <f>IFERROR(VLOOKUP(B374,'[3]ZS s kniznicou'!$A$2:$A$1092,1,FALSE),0)</f>
        <v>0</v>
      </c>
      <c r="F374" s="450" t="str">
        <f t="shared" si="17"/>
        <v>do 50</v>
      </c>
      <c r="G374" s="451" t="str">
        <f t="shared" si="17"/>
        <v>51-150</v>
      </c>
      <c r="H374" s="428"/>
      <c r="I374" s="428"/>
    </row>
    <row r="375" spans="2:9">
      <c r="B375" s="116">
        <v>35542233</v>
      </c>
      <c r="C375" s="119">
        <v>35</v>
      </c>
      <c r="D375" s="120">
        <f>VLOOKUP(B375,[3]ziaci!$A$1:$B$2102,2,FALSE)</f>
        <v>188.33333333333331</v>
      </c>
      <c r="E375" s="119">
        <f>IFERROR(VLOOKUP(B375,'[3]ZS s kniznicou'!$A$2:$A$1092,1,FALSE),0)</f>
        <v>0</v>
      </c>
      <c r="F375" s="450" t="str">
        <f t="shared" si="17"/>
        <v>do 50</v>
      </c>
      <c r="G375" s="451" t="str">
        <f t="shared" si="17"/>
        <v>151-250</v>
      </c>
      <c r="H375" s="428"/>
      <c r="I375" s="428"/>
    </row>
    <row r="376" spans="2:9">
      <c r="B376" s="116">
        <v>37833987</v>
      </c>
      <c r="C376" s="119">
        <v>35</v>
      </c>
      <c r="D376" s="120">
        <f>VLOOKUP(B376,[3]ziaci!$A$1:$B$2102,2,FALSE)</f>
        <v>458.99999999999994</v>
      </c>
      <c r="E376" s="119">
        <f>IFERROR(VLOOKUP(B376,'[3]ZS s kniznicou'!$A$2:$A$1092,1,FALSE),0)</f>
        <v>37833987</v>
      </c>
      <c r="F376" s="450" t="str">
        <f t="shared" si="17"/>
        <v>do 50</v>
      </c>
      <c r="G376" s="451" t="str">
        <f t="shared" si="17"/>
        <v>251 a viac</v>
      </c>
      <c r="H376" s="428"/>
      <c r="I376" s="428"/>
    </row>
    <row r="377" spans="2:9">
      <c r="B377" s="116">
        <v>37861280</v>
      </c>
      <c r="C377" s="119">
        <v>34</v>
      </c>
      <c r="D377" s="120">
        <f>VLOOKUP(B377,[3]ziaci!$A$1:$B$2102,2,FALSE)</f>
        <v>380</v>
      </c>
      <c r="E377" s="119">
        <f>IFERROR(VLOOKUP(B377,'[3]ZS s kniznicou'!$A$2:$A$1092,1,FALSE),0)</f>
        <v>0</v>
      </c>
      <c r="F377" s="450" t="str">
        <f t="shared" si="17"/>
        <v>do 50</v>
      </c>
      <c r="G377" s="451" t="str">
        <f t="shared" si="17"/>
        <v>251 a viac</v>
      </c>
      <c r="H377" s="428"/>
      <c r="I377" s="428"/>
    </row>
    <row r="378" spans="2:9">
      <c r="B378" s="116">
        <v>710058810</v>
      </c>
      <c r="C378" s="119">
        <v>34</v>
      </c>
      <c r="D378" s="120">
        <f>VLOOKUP(B378,[3]ziaci!$A$1:$B$2102,2,FALSE)</f>
        <v>60.333333333333329</v>
      </c>
      <c r="E378" s="119">
        <f>IFERROR(VLOOKUP(B378,'[3]ZS s kniznicou'!$A$2:$A$1092,1,FALSE),0)</f>
        <v>0</v>
      </c>
      <c r="F378" s="450" t="str">
        <f t="shared" si="17"/>
        <v>do 50</v>
      </c>
      <c r="G378" s="451" t="str">
        <f t="shared" si="17"/>
        <v>51-150</v>
      </c>
      <c r="H378" s="428"/>
      <c r="I378" s="428"/>
    </row>
    <row r="379" spans="2:9">
      <c r="B379" s="116">
        <v>17068223</v>
      </c>
      <c r="C379" s="119">
        <v>34</v>
      </c>
      <c r="D379" s="120">
        <f>VLOOKUP(B379,[3]ziaci!$A$1:$B$2102,2,FALSE)</f>
        <v>425.33333333333331</v>
      </c>
      <c r="E379" s="119">
        <f>IFERROR(VLOOKUP(B379,'[3]ZS s kniznicou'!$A$2:$A$1092,1,FALSE),0)</f>
        <v>17068223</v>
      </c>
      <c r="F379" s="450" t="str">
        <f t="shared" si="17"/>
        <v>do 50</v>
      </c>
      <c r="G379" s="451" t="str">
        <f t="shared" si="17"/>
        <v>251 a viac</v>
      </c>
      <c r="H379" s="428"/>
      <c r="I379" s="428"/>
    </row>
    <row r="380" spans="2:9">
      <c r="B380" s="116">
        <v>51102137</v>
      </c>
      <c r="C380" s="119">
        <v>33</v>
      </c>
      <c r="D380" s="120">
        <f>VLOOKUP(B380,[3]ziaci!$A$1:$B$2102,2,FALSE)</f>
        <v>423.33333333333331</v>
      </c>
      <c r="E380" s="119">
        <f>IFERROR(VLOOKUP(B380,'[3]ZS s kniznicou'!$A$2:$A$1092,1,FALSE),0)</f>
        <v>0</v>
      </c>
      <c r="F380" s="450" t="str">
        <f t="shared" si="17"/>
        <v>do 50</v>
      </c>
      <c r="G380" s="451" t="str">
        <f t="shared" si="17"/>
        <v>251 a viac</v>
      </c>
      <c r="H380" s="428"/>
      <c r="I380" s="428"/>
    </row>
    <row r="381" spans="2:9">
      <c r="B381" s="116">
        <v>37864530</v>
      </c>
      <c r="C381" s="119">
        <v>33</v>
      </c>
      <c r="D381" s="120">
        <f>VLOOKUP(B381,[3]ziaci!$A$1:$B$2102,2,FALSE)</f>
        <v>244.66666666666666</v>
      </c>
      <c r="E381" s="119">
        <f>IFERROR(VLOOKUP(B381,'[3]ZS s kniznicou'!$A$2:$A$1092,1,FALSE),0)</f>
        <v>37864530</v>
      </c>
      <c r="F381" s="450" t="str">
        <f t="shared" si="17"/>
        <v>do 50</v>
      </c>
      <c r="G381" s="451" t="str">
        <f t="shared" si="17"/>
        <v>151-250</v>
      </c>
      <c r="H381" s="428"/>
      <c r="I381" s="428"/>
    </row>
    <row r="382" spans="2:9">
      <c r="B382" s="116">
        <v>37864050</v>
      </c>
      <c r="C382" s="119">
        <v>33</v>
      </c>
      <c r="D382" s="120">
        <f>VLOOKUP(B382,[3]ziaci!$A$1:$B$2102,2,FALSE)</f>
        <v>182</v>
      </c>
      <c r="E382" s="119">
        <f>IFERROR(VLOOKUP(B382,'[3]ZS s kniznicou'!$A$2:$A$1092,1,FALSE),0)</f>
        <v>37864050</v>
      </c>
      <c r="F382" s="450" t="str">
        <f t="shared" si="17"/>
        <v>do 50</v>
      </c>
      <c r="G382" s="451" t="str">
        <f t="shared" si="17"/>
        <v>151-250</v>
      </c>
      <c r="H382" s="428"/>
      <c r="I382" s="428"/>
    </row>
    <row r="383" spans="2:9">
      <c r="B383" s="116">
        <v>37876741</v>
      </c>
      <c r="C383" s="119">
        <v>33</v>
      </c>
      <c r="D383" s="120">
        <f>VLOOKUP(B383,[3]ziaci!$A$1:$B$2102,2,FALSE)</f>
        <v>296.66666666666663</v>
      </c>
      <c r="E383" s="119">
        <f>IFERROR(VLOOKUP(B383,'[3]ZS s kniznicou'!$A$2:$A$1092,1,FALSE),0)</f>
        <v>37876741</v>
      </c>
      <c r="F383" s="450" t="str">
        <f t="shared" si="17"/>
        <v>do 50</v>
      </c>
      <c r="G383" s="451" t="str">
        <f t="shared" si="17"/>
        <v>251 a viac</v>
      </c>
      <c r="H383" s="428"/>
      <c r="I383" s="428"/>
    </row>
    <row r="384" spans="2:9">
      <c r="B384" s="116">
        <v>37876694</v>
      </c>
      <c r="C384" s="119">
        <v>33</v>
      </c>
      <c r="D384" s="120">
        <f>VLOOKUP(B384,[3]ziaci!$A$1:$B$2102,2,FALSE)</f>
        <v>137</v>
      </c>
      <c r="E384" s="119">
        <f>IFERROR(VLOOKUP(B384,'[3]ZS s kniznicou'!$A$2:$A$1092,1,FALSE),0)</f>
        <v>37876694</v>
      </c>
      <c r="F384" s="450" t="str">
        <f t="shared" si="17"/>
        <v>do 50</v>
      </c>
      <c r="G384" s="451" t="str">
        <f t="shared" si="17"/>
        <v>51-150</v>
      </c>
      <c r="H384" s="428"/>
      <c r="I384" s="428"/>
    </row>
    <row r="385" spans="2:9">
      <c r="B385" s="116">
        <v>37873296</v>
      </c>
      <c r="C385" s="119">
        <v>33</v>
      </c>
      <c r="D385" s="120">
        <f>VLOOKUP(B385,[3]ziaci!$A$1:$B$2102,2,FALSE)</f>
        <v>124.66666666666666</v>
      </c>
      <c r="E385" s="119">
        <f>IFERROR(VLOOKUP(B385,'[3]ZS s kniznicou'!$A$2:$A$1092,1,FALSE),0)</f>
        <v>37873296</v>
      </c>
      <c r="F385" s="450" t="str">
        <f t="shared" si="17"/>
        <v>do 50</v>
      </c>
      <c r="G385" s="451" t="str">
        <f t="shared" si="17"/>
        <v>51-150</v>
      </c>
      <c r="H385" s="428"/>
      <c r="I385" s="428"/>
    </row>
    <row r="386" spans="2:9">
      <c r="B386" s="116">
        <v>35545577</v>
      </c>
      <c r="C386" s="119">
        <v>33</v>
      </c>
      <c r="D386" s="120">
        <f>VLOOKUP(B386,[3]ziaci!$A$1:$B$2102,2,FALSE)</f>
        <v>118.33333333333333</v>
      </c>
      <c r="E386" s="119">
        <f>IFERROR(VLOOKUP(B386,'[3]ZS s kniznicou'!$A$2:$A$1092,1,FALSE),0)</f>
        <v>35545577</v>
      </c>
      <c r="F386" s="450" t="str">
        <f t="shared" si="17"/>
        <v>do 50</v>
      </c>
      <c r="G386" s="451" t="str">
        <f t="shared" si="17"/>
        <v>51-150</v>
      </c>
      <c r="H386" s="428"/>
      <c r="I386" s="428"/>
    </row>
    <row r="387" spans="2:9">
      <c r="B387" s="116">
        <v>710063849</v>
      </c>
      <c r="C387" s="119">
        <v>33</v>
      </c>
      <c r="D387" s="120">
        <f>VLOOKUP(B387,[3]ziaci!$A$1:$B$2102,2,FALSE)</f>
        <v>57.333333333333329</v>
      </c>
      <c r="E387" s="119">
        <f>IFERROR(VLOOKUP(B387,'[3]ZS s kniznicou'!$A$2:$A$1092,1,FALSE),0)</f>
        <v>710063849</v>
      </c>
      <c r="F387" s="450" t="str">
        <f t="shared" si="17"/>
        <v>do 50</v>
      </c>
      <c r="G387" s="451" t="str">
        <f t="shared" si="17"/>
        <v>51-150</v>
      </c>
      <c r="H387" s="428"/>
      <c r="I387" s="428"/>
    </row>
    <row r="388" spans="2:9">
      <c r="B388" s="116">
        <v>35540559</v>
      </c>
      <c r="C388" s="119">
        <v>32</v>
      </c>
      <c r="D388" s="120">
        <f>VLOOKUP(B388,[3]ziaci!$A$1:$B$2102,2,FALSE)</f>
        <v>689.66666666666663</v>
      </c>
      <c r="E388" s="119">
        <f>IFERROR(VLOOKUP(B388,'[3]ZS s kniznicou'!$A$2:$A$1092,1,FALSE),0)</f>
        <v>0</v>
      </c>
      <c r="F388" s="450" t="str">
        <f t="shared" si="17"/>
        <v>do 50</v>
      </c>
      <c r="G388" s="451" t="str">
        <f t="shared" si="17"/>
        <v>251 a viac</v>
      </c>
      <c r="H388" s="428"/>
      <c r="I388" s="428"/>
    </row>
    <row r="389" spans="2:9">
      <c r="B389" s="116">
        <v>710059590</v>
      </c>
      <c r="C389" s="119">
        <v>32</v>
      </c>
      <c r="D389" s="120">
        <f>VLOOKUP(B389,[3]ziaci!$A$1:$B$2102,2,FALSE)</f>
        <v>40.666666666666664</v>
      </c>
      <c r="E389" s="119">
        <f>IFERROR(VLOOKUP(B389,'[3]ZS s kniznicou'!$A$2:$A$1092,1,FALSE),0)</f>
        <v>710059590</v>
      </c>
      <c r="F389" s="450" t="str">
        <f t="shared" si="17"/>
        <v>do 50</v>
      </c>
      <c r="G389" s="451" t="str">
        <f t="shared" si="17"/>
        <v>do 50</v>
      </c>
      <c r="H389" s="428"/>
      <c r="I389" s="428"/>
    </row>
    <row r="390" spans="2:9">
      <c r="B390" s="116">
        <v>37873547</v>
      </c>
      <c r="C390" s="119">
        <v>32</v>
      </c>
      <c r="D390" s="120">
        <f>VLOOKUP(B390,[3]ziaci!$A$1:$B$2102,2,FALSE)</f>
        <v>559</v>
      </c>
      <c r="E390" s="119">
        <f>IFERROR(VLOOKUP(B390,'[3]ZS s kniznicou'!$A$2:$A$1092,1,FALSE),0)</f>
        <v>37873547</v>
      </c>
      <c r="F390" s="450" t="str">
        <f t="shared" si="17"/>
        <v>do 50</v>
      </c>
      <c r="G390" s="451" t="str">
        <f t="shared" si="17"/>
        <v>251 a viac</v>
      </c>
      <c r="H390" s="428"/>
      <c r="I390" s="428"/>
    </row>
    <row r="391" spans="2:9">
      <c r="B391" s="116">
        <v>37876031</v>
      </c>
      <c r="C391" s="119">
        <v>32</v>
      </c>
      <c r="D391" s="120">
        <f>VLOOKUP(B391,[3]ziaci!$A$1:$B$2102,2,FALSE)</f>
        <v>298.66666666666663</v>
      </c>
      <c r="E391" s="119">
        <f>IFERROR(VLOOKUP(B391,'[3]ZS s kniznicou'!$A$2:$A$1092,1,FALSE),0)</f>
        <v>37876031</v>
      </c>
      <c r="F391" s="450" t="str">
        <f t="shared" si="17"/>
        <v>do 50</v>
      </c>
      <c r="G391" s="451" t="str">
        <f t="shared" si="17"/>
        <v>251 a viac</v>
      </c>
      <c r="H391" s="428"/>
      <c r="I391" s="428"/>
    </row>
    <row r="392" spans="2:9">
      <c r="B392" s="116">
        <v>37876996</v>
      </c>
      <c r="C392" s="119">
        <v>32</v>
      </c>
      <c r="D392" s="120">
        <f>VLOOKUP(B392,[3]ziaci!$A$1:$B$2102,2,FALSE)</f>
        <v>182.33333333333331</v>
      </c>
      <c r="E392" s="119">
        <f>IFERROR(VLOOKUP(B392,'[3]ZS s kniznicou'!$A$2:$A$1092,1,FALSE),0)</f>
        <v>37876996</v>
      </c>
      <c r="F392" s="450" t="str">
        <f t="shared" si="17"/>
        <v>do 50</v>
      </c>
      <c r="G392" s="451" t="str">
        <f t="shared" si="17"/>
        <v>151-250</v>
      </c>
      <c r="H392" s="428"/>
      <c r="I392" s="428"/>
    </row>
    <row r="393" spans="2:9">
      <c r="B393" s="116">
        <v>35541067</v>
      </c>
      <c r="C393" s="119">
        <v>32</v>
      </c>
      <c r="D393" s="120">
        <f>VLOOKUP(B393,[3]ziaci!$A$1:$B$2102,2,FALSE)</f>
        <v>305.33333333333331</v>
      </c>
      <c r="E393" s="119">
        <f>IFERROR(VLOOKUP(B393,'[3]ZS s kniznicou'!$A$2:$A$1092,1,FALSE),0)</f>
        <v>35541067</v>
      </c>
      <c r="F393" s="450" t="str">
        <f t="shared" si="17"/>
        <v>do 50</v>
      </c>
      <c r="G393" s="451" t="str">
        <f t="shared" si="17"/>
        <v>251 a viac</v>
      </c>
      <c r="H393" s="428"/>
      <c r="I393" s="428"/>
    </row>
    <row r="394" spans="2:9">
      <c r="B394" s="116">
        <v>37865595</v>
      </c>
      <c r="C394" s="119">
        <v>31</v>
      </c>
      <c r="D394" s="120">
        <f>VLOOKUP(B394,[3]ziaci!$A$1:$B$2102,2,FALSE)</f>
        <v>104.33333333333333</v>
      </c>
      <c r="E394" s="119">
        <f>IFERROR(VLOOKUP(B394,'[3]ZS s kniznicou'!$A$2:$A$1092,1,FALSE),0)</f>
        <v>0</v>
      </c>
      <c r="F394" s="450" t="str">
        <f t="shared" si="17"/>
        <v>do 50</v>
      </c>
      <c r="G394" s="451" t="str">
        <f t="shared" si="17"/>
        <v>51-150</v>
      </c>
      <c r="H394" s="428"/>
      <c r="I394" s="428"/>
    </row>
    <row r="395" spans="2:9">
      <c r="B395" s="116">
        <v>37861158</v>
      </c>
      <c r="C395" s="119">
        <v>31</v>
      </c>
      <c r="D395" s="120">
        <f>VLOOKUP(B395,[3]ziaci!$A$1:$B$2102,2,FALSE)</f>
        <v>251.66666666666666</v>
      </c>
      <c r="E395" s="119">
        <f>IFERROR(VLOOKUP(B395,'[3]ZS s kniznicou'!$A$2:$A$1092,1,FALSE),0)</f>
        <v>37861158</v>
      </c>
      <c r="F395" s="450" t="str">
        <f t="shared" si="17"/>
        <v>do 50</v>
      </c>
      <c r="G395" s="451" t="str">
        <f t="shared" si="17"/>
        <v>251 a viac</v>
      </c>
      <c r="H395" s="428"/>
      <c r="I395" s="428"/>
    </row>
    <row r="396" spans="2:9">
      <c r="B396" s="116">
        <v>710059027</v>
      </c>
      <c r="C396" s="119">
        <v>31</v>
      </c>
      <c r="D396" s="120">
        <f>VLOOKUP(B396,[3]ziaci!$A$1:$B$2102,2,FALSE)</f>
        <v>81.333333333333329</v>
      </c>
      <c r="E396" s="119">
        <f>IFERROR(VLOOKUP(B396,'[3]ZS s kniznicou'!$A$2:$A$1092,1,FALSE),0)</f>
        <v>710059027</v>
      </c>
      <c r="F396" s="450" t="str">
        <f t="shared" si="17"/>
        <v>do 50</v>
      </c>
      <c r="G396" s="451" t="str">
        <f t="shared" si="17"/>
        <v>51-150</v>
      </c>
      <c r="H396" s="428"/>
      <c r="I396" s="428"/>
    </row>
    <row r="397" spans="2:9">
      <c r="B397" s="116">
        <v>710059922</v>
      </c>
      <c r="C397" s="119">
        <v>31</v>
      </c>
      <c r="D397" s="120">
        <f>VLOOKUP(B397,[3]ziaci!$A$1:$B$2102,2,FALSE)</f>
        <v>39.333333333333329</v>
      </c>
      <c r="E397" s="119">
        <f>IFERROR(VLOOKUP(B397,'[3]ZS s kniznicou'!$A$2:$A$1092,1,FALSE),0)</f>
        <v>710059922</v>
      </c>
      <c r="F397" s="450" t="str">
        <f t="shared" si="17"/>
        <v>do 50</v>
      </c>
      <c r="G397" s="451" t="str">
        <f t="shared" si="17"/>
        <v>do 50</v>
      </c>
      <c r="H397" s="428"/>
      <c r="I397" s="428"/>
    </row>
    <row r="398" spans="2:9">
      <c r="B398" s="116">
        <v>37888528</v>
      </c>
      <c r="C398" s="119">
        <v>31</v>
      </c>
      <c r="D398" s="120">
        <f>VLOOKUP(B398,[3]ziaci!$A$1:$B$2102,2,FALSE)</f>
        <v>264.66666666666663</v>
      </c>
      <c r="E398" s="119">
        <f>IFERROR(VLOOKUP(B398,'[3]ZS s kniznicou'!$A$2:$A$1092,1,FALSE),0)</f>
        <v>37888528</v>
      </c>
      <c r="F398" s="450" t="str">
        <f t="shared" si="17"/>
        <v>do 50</v>
      </c>
      <c r="G398" s="451" t="str">
        <f t="shared" si="17"/>
        <v>251 a viac</v>
      </c>
      <c r="H398" s="428"/>
      <c r="I398" s="428"/>
    </row>
    <row r="399" spans="2:9">
      <c r="B399" s="116">
        <v>37873938</v>
      </c>
      <c r="C399" s="119">
        <v>31</v>
      </c>
      <c r="D399" s="120">
        <f>VLOOKUP(B399,[3]ziaci!$A$1:$B$2102,2,FALSE)</f>
        <v>429.33333333333326</v>
      </c>
      <c r="E399" s="119">
        <f>IFERROR(VLOOKUP(B399,'[3]ZS s kniznicou'!$A$2:$A$1092,1,FALSE),0)</f>
        <v>37873938</v>
      </c>
      <c r="F399" s="450" t="str">
        <f t="shared" si="17"/>
        <v>do 50</v>
      </c>
      <c r="G399" s="451" t="str">
        <f t="shared" si="17"/>
        <v>251 a viac</v>
      </c>
      <c r="H399" s="428"/>
      <c r="I399" s="428"/>
    </row>
    <row r="400" spans="2:9">
      <c r="B400" s="116">
        <v>37873148</v>
      </c>
      <c r="C400" s="119">
        <v>31</v>
      </c>
      <c r="D400" s="120">
        <f>VLOOKUP(B400,[3]ziaci!$A$1:$B$2102,2,FALSE)</f>
        <v>71</v>
      </c>
      <c r="E400" s="119">
        <f>IFERROR(VLOOKUP(B400,'[3]ZS s kniznicou'!$A$2:$A$1092,1,FALSE),0)</f>
        <v>37873148</v>
      </c>
      <c r="F400" s="450" t="str">
        <f t="shared" si="17"/>
        <v>do 50</v>
      </c>
      <c r="G400" s="451" t="str">
        <f t="shared" si="17"/>
        <v>51-150</v>
      </c>
      <c r="H400" s="428"/>
      <c r="I400" s="428"/>
    </row>
    <row r="401" spans="2:9">
      <c r="B401" s="116">
        <v>31953158</v>
      </c>
      <c r="C401" s="119">
        <v>31</v>
      </c>
      <c r="D401" s="120">
        <f>VLOOKUP(B401,[3]ziaci!$A$1:$B$2102,2,FALSE)</f>
        <v>493.33333333333331</v>
      </c>
      <c r="E401" s="119">
        <f>IFERROR(VLOOKUP(B401,'[3]ZS s kniznicou'!$A$2:$A$1092,1,FALSE),0)</f>
        <v>31953158</v>
      </c>
      <c r="F401" s="450" t="str">
        <f t="shared" si="17"/>
        <v>do 50</v>
      </c>
      <c r="G401" s="451" t="str">
        <f t="shared" si="17"/>
        <v>251 a viac</v>
      </c>
      <c r="H401" s="428"/>
      <c r="I401" s="428"/>
    </row>
    <row r="402" spans="2:9">
      <c r="B402" s="116">
        <v>42100500</v>
      </c>
      <c r="C402" s="119">
        <v>31</v>
      </c>
      <c r="D402" s="120">
        <f>VLOOKUP(B402,[3]ziaci!$A$1:$B$2102,2,FALSE)</f>
        <v>101</v>
      </c>
      <c r="E402" s="119">
        <f>IFERROR(VLOOKUP(B402,'[3]ZS s kniznicou'!$A$2:$A$1092,1,FALSE),0)</f>
        <v>42100500</v>
      </c>
      <c r="F402" s="450" t="str">
        <f t="shared" si="17"/>
        <v>do 50</v>
      </c>
      <c r="G402" s="451" t="str">
        <f t="shared" si="17"/>
        <v>51-150</v>
      </c>
      <c r="H402" s="428"/>
      <c r="I402" s="428"/>
    </row>
    <row r="403" spans="2:9">
      <c r="B403" s="116">
        <v>35541172</v>
      </c>
      <c r="C403" s="119">
        <v>31</v>
      </c>
      <c r="D403" s="120">
        <f>VLOOKUP(B403,[3]ziaci!$A$1:$B$2102,2,FALSE)</f>
        <v>140</v>
      </c>
      <c r="E403" s="119">
        <f>IFERROR(VLOOKUP(B403,'[3]ZS s kniznicou'!$A$2:$A$1092,1,FALSE),0)</f>
        <v>35541172</v>
      </c>
      <c r="F403" s="450" t="str">
        <f t="shared" si="17"/>
        <v>do 50</v>
      </c>
      <c r="G403" s="451" t="str">
        <f t="shared" si="17"/>
        <v>51-150</v>
      </c>
      <c r="H403" s="428"/>
      <c r="I403" s="428"/>
    </row>
    <row r="404" spans="2:9">
      <c r="B404" s="116">
        <v>37865285</v>
      </c>
      <c r="C404" s="119">
        <v>30</v>
      </c>
      <c r="D404" s="120">
        <f>VLOOKUP(B404,[3]ziaci!$A$1:$B$2102,2,FALSE)</f>
        <v>156</v>
      </c>
      <c r="E404" s="119">
        <f>IFERROR(VLOOKUP(B404,'[3]ZS s kniznicou'!$A$2:$A$1092,1,FALSE),0)</f>
        <v>0</v>
      </c>
      <c r="F404" s="450" t="str">
        <f t="shared" si="17"/>
        <v>do 50</v>
      </c>
      <c r="G404" s="451" t="str">
        <f t="shared" si="17"/>
        <v>151-250</v>
      </c>
      <c r="H404" s="428"/>
      <c r="I404" s="428"/>
    </row>
    <row r="405" spans="2:9">
      <c r="B405" s="116">
        <v>35545569</v>
      </c>
      <c r="C405" s="119">
        <v>30</v>
      </c>
      <c r="D405" s="120">
        <f>VLOOKUP(B405,[3]ziaci!$A$1:$B$2102,2,FALSE)</f>
        <v>128.33333333333331</v>
      </c>
      <c r="E405" s="119">
        <f>IFERROR(VLOOKUP(B405,'[3]ZS s kniznicou'!$A$2:$A$1092,1,FALSE),0)</f>
        <v>0</v>
      </c>
      <c r="F405" s="450" t="str">
        <f t="shared" si="17"/>
        <v>do 50</v>
      </c>
      <c r="G405" s="451" t="str">
        <f t="shared" si="17"/>
        <v>51-150</v>
      </c>
      <c r="H405" s="428"/>
      <c r="I405" s="428"/>
    </row>
    <row r="406" spans="2:9">
      <c r="B406" s="116">
        <v>35546042</v>
      </c>
      <c r="C406" s="119">
        <v>30</v>
      </c>
      <c r="D406" s="120">
        <f>VLOOKUP(B406,[3]ziaci!$A$1:$B$2102,2,FALSE)</f>
        <v>725.66666666666663</v>
      </c>
      <c r="E406" s="119">
        <f>IFERROR(VLOOKUP(B406,'[3]ZS s kniznicou'!$A$2:$A$1092,1,FALSE),0)</f>
        <v>0</v>
      </c>
      <c r="F406" s="450" t="str">
        <f t="shared" si="17"/>
        <v>do 50</v>
      </c>
      <c r="G406" s="451" t="str">
        <f t="shared" si="17"/>
        <v>251 a viac</v>
      </c>
      <c r="H406" s="428"/>
      <c r="I406" s="428"/>
    </row>
    <row r="407" spans="2:9">
      <c r="B407" s="116">
        <v>37864378</v>
      </c>
      <c r="C407" s="119">
        <v>30</v>
      </c>
      <c r="D407" s="120">
        <f>VLOOKUP(B407,[3]ziaci!$A$1:$B$2102,2,FALSE)</f>
        <v>201.99999999999997</v>
      </c>
      <c r="E407" s="119">
        <f>IFERROR(VLOOKUP(B407,'[3]ZS s kniznicou'!$A$2:$A$1092,1,FALSE),0)</f>
        <v>37864378</v>
      </c>
      <c r="F407" s="450" t="str">
        <f t="shared" ref="F407:G470" si="18">IF(C407&lt;51,"do 50",IF(C407&lt;151,"51-150",IF(C407&lt;251,"151-250","251 a viac")))</f>
        <v>do 50</v>
      </c>
      <c r="G407" s="451" t="str">
        <f t="shared" si="18"/>
        <v>151-250</v>
      </c>
      <c r="H407" s="428"/>
      <c r="I407" s="428"/>
    </row>
    <row r="408" spans="2:9">
      <c r="B408" s="116">
        <v>37873750</v>
      </c>
      <c r="C408" s="119">
        <v>30</v>
      </c>
      <c r="D408" s="120">
        <f>VLOOKUP(B408,[3]ziaci!$A$1:$B$2102,2,FALSE)</f>
        <v>232</v>
      </c>
      <c r="E408" s="119">
        <f>IFERROR(VLOOKUP(B408,'[3]ZS s kniznicou'!$A$2:$A$1092,1,FALSE),0)</f>
        <v>37873750</v>
      </c>
      <c r="F408" s="450" t="str">
        <f t="shared" si="18"/>
        <v>do 50</v>
      </c>
      <c r="G408" s="451" t="str">
        <f t="shared" si="18"/>
        <v>151-250</v>
      </c>
      <c r="H408" s="428"/>
      <c r="I408" s="428"/>
    </row>
    <row r="409" spans="2:9">
      <c r="B409" s="116">
        <v>31967256</v>
      </c>
      <c r="C409" s="119">
        <v>30</v>
      </c>
      <c r="D409" s="120">
        <f>VLOOKUP(B409,[3]ziaci!$A$1:$B$2102,2,FALSE)</f>
        <v>358.66666666666663</v>
      </c>
      <c r="E409" s="119">
        <f>IFERROR(VLOOKUP(B409,'[3]ZS s kniznicou'!$A$2:$A$1092,1,FALSE),0)</f>
        <v>31967256</v>
      </c>
      <c r="F409" s="450" t="str">
        <f t="shared" si="18"/>
        <v>do 50</v>
      </c>
      <c r="G409" s="451" t="str">
        <f t="shared" si="18"/>
        <v>251 a viac</v>
      </c>
      <c r="H409" s="428"/>
      <c r="I409" s="428"/>
    </row>
    <row r="410" spans="2:9">
      <c r="B410" s="116">
        <v>37873130</v>
      </c>
      <c r="C410" s="119">
        <v>30</v>
      </c>
      <c r="D410" s="120">
        <f>VLOOKUP(B410,[3]ziaci!$A$1:$B$2102,2,FALSE)</f>
        <v>98.333333333333314</v>
      </c>
      <c r="E410" s="119">
        <f>IFERROR(VLOOKUP(B410,'[3]ZS s kniznicou'!$A$2:$A$1092,1,FALSE),0)</f>
        <v>37873130</v>
      </c>
      <c r="F410" s="450" t="str">
        <f t="shared" si="18"/>
        <v>do 50</v>
      </c>
      <c r="G410" s="451" t="str">
        <f t="shared" si="18"/>
        <v>51-150</v>
      </c>
      <c r="H410" s="428"/>
      <c r="I410" s="428"/>
    </row>
    <row r="411" spans="2:9">
      <c r="B411" s="116">
        <v>37873318</v>
      </c>
      <c r="C411" s="119">
        <v>30</v>
      </c>
      <c r="D411" s="120">
        <f>VLOOKUP(B411,[3]ziaci!$A$1:$B$2102,2,FALSE)</f>
        <v>423.66666666666663</v>
      </c>
      <c r="E411" s="119">
        <f>IFERROR(VLOOKUP(B411,'[3]ZS s kniznicou'!$A$2:$A$1092,1,FALSE),0)</f>
        <v>37873318</v>
      </c>
      <c r="F411" s="450" t="str">
        <f t="shared" si="18"/>
        <v>do 50</v>
      </c>
      <c r="G411" s="451" t="str">
        <f t="shared" si="18"/>
        <v>251 a viac</v>
      </c>
      <c r="H411" s="428"/>
      <c r="I411" s="428"/>
    </row>
    <row r="412" spans="2:9">
      <c r="B412" s="116">
        <v>35543931</v>
      </c>
      <c r="C412" s="119">
        <v>30</v>
      </c>
      <c r="D412" s="120">
        <f>VLOOKUP(B412,[3]ziaci!$A$1:$B$2102,2,FALSE)</f>
        <v>340</v>
      </c>
      <c r="E412" s="119">
        <f>IFERROR(VLOOKUP(B412,'[3]ZS s kniznicou'!$A$2:$A$1092,1,FALSE),0)</f>
        <v>35543931</v>
      </c>
      <c r="F412" s="450" t="str">
        <f t="shared" si="18"/>
        <v>do 50</v>
      </c>
      <c r="G412" s="451" t="str">
        <f t="shared" si="18"/>
        <v>251 a viac</v>
      </c>
      <c r="H412" s="428"/>
      <c r="I412" s="428"/>
    </row>
    <row r="413" spans="2:9">
      <c r="B413" s="116">
        <v>37942697</v>
      </c>
      <c r="C413" s="119">
        <v>29</v>
      </c>
      <c r="D413" s="120">
        <f>VLOOKUP(B413,[3]ziaci!$A$1:$B$2102,2,FALSE)</f>
        <v>63.666666666666664</v>
      </c>
      <c r="E413" s="119">
        <f>IFERROR(VLOOKUP(B413,'[3]ZS s kniznicou'!$A$2:$A$1092,1,FALSE),0)</f>
        <v>0</v>
      </c>
      <c r="F413" s="450" t="str">
        <f t="shared" si="18"/>
        <v>do 50</v>
      </c>
      <c r="G413" s="451" t="str">
        <f t="shared" si="18"/>
        <v>51-150</v>
      </c>
      <c r="H413" s="428"/>
      <c r="I413" s="428"/>
    </row>
    <row r="414" spans="2:9">
      <c r="B414" s="116">
        <v>710064500</v>
      </c>
      <c r="C414" s="119">
        <v>29</v>
      </c>
      <c r="D414" s="120">
        <f>VLOOKUP(B414,[3]ziaci!$A$1:$B$2102,2,FALSE)</f>
        <v>28</v>
      </c>
      <c r="E414" s="119">
        <f>IFERROR(VLOOKUP(B414,'[3]ZS s kniznicou'!$A$2:$A$1092,1,FALSE),0)</f>
        <v>0</v>
      </c>
      <c r="F414" s="450" t="str">
        <f t="shared" si="18"/>
        <v>do 50</v>
      </c>
      <c r="G414" s="451" t="str">
        <f t="shared" si="18"/>
        <v>do 50</v>
      </c>
      <c r="H414" s="428"/>
      <c r="I414" s="428"/>
    </row>
    <row r="415" spans="2:9">
      <c r="B415" s="116">
        <v>36105881</v>
      </c>
      <c r="C415" s="119">
        <v>29</v>
      </c>
      <c r="D415" s="120">
        <f>VLOOKUP(B415,[3]ziaci!$A$1:$B$2102,2,FALSE)</f>
        <v>439.66666666666663</v>
      </c>
      <c r="E415" s="119">
        <f>IFERROR(VLOOKUP(B415,'[3]ZS s kniznicou'!$A$2:$A$1092,1,FALSE),0)</f>
        <v>36105881</v>
      </c>
      <c r="F415" s="450" t="str">
        <f t="shared" si="18"/>
        <v>do 50</v>
      </c>
      <c r="G415" s="451" t="str">
        <f t="shared" si="18"/>
        <v>251 a viac</v>
      </c>
      <c r="H415" s="428"/>
      <c r="I415" s="428"/>
    </row>
    <row r="416" spans="2:9">
      <c r="B416" s="116">
        <v>37831780</v>
      </c>
      <c r="C416" s="119">
        <v>29</v>
      </c>
      <c r="D416" s="120">
        <f>VLOOKUP(B416,[3]ziaci!$A$1:$B$2102,2,FALSE)</f>
        <v>140.33333333333331</v>
      </c>
      <c r="E416" s="119">
        <f>IFERROR(VLOOKUP(B416,'[3]ZS s kniznicou'!$A$2:$A$1092,1,FALSE),0)</f>
        <v>37831780</v>
      </c>
      <c r="F416" s="450" t="str">
        <f t="shared" si="18"/>
        <v>do 50</v>
      </c>
      <c r="G416" s="451" t="str">
        <f t="shared" si="18"/>
        <v>51-150</v>
      </c>
      <c r="H416" s="428"/>
      <c r="I416" s="428"/>
    </row>
    <row r="417" spans="2:9">
      <c r="B417" s="116">
        <v>37831518</v>
      </c>
      <c r="C417" s="119">
        <v>29</v>
      </c>
      <c r="D417" s="120">
        <f>VLOOKUP(B417,[3]ziaci!$A$1:$B$2102,2,FALSE)</f>
        <v>672.66666666666663</v>
      </c>
      <c r="E417" s="119">
        <f>IFERROR(VLOOKUP(B417,'[3]ZS s kniznicou'!$A$2:$A$1092,1,FALSE),0)</f>
        <v>37831518</v>
      </c>
      <c r="F417" s="450" t="str">
        <f t="shared" si="18"/>
        <v>do 50</v>
      </c>
      <c r="G417" s="451" t="str">
        <f t="shared" si="18"/>
        <v>251 a viac</v>
      </c>
      <c r="H417" s="428"/>
      <c r="I417" s="428"/>
    </row>
    <row r="418" spans="2:9">
      <c r="B418" s="116">
        <v>710062494</v>
      </c>
      <c r="C418" s="119">
        <v>29</v>
      </c>
      <c r="D418" s="120">
        <f>VLOOKUP(B418,[3]ziaci!$A$1:$B$2102,2,FALSE)</f>
        <v>54.333333333333329</v>
      </c>
      <c r="E418" s="119">
        <f>IFERROR(VLOOKUP(B418,'[3]ZS s kniznicou'!$A$2:$A$1092,1,FALSE),0)</f>
        <v>710062494</v>
      </c>
      <c r="F418" s="450" t="str">
        <f t="shared" si="18"/>
        <v>do 50</v>
      </c>
      <c r="G418" s="451" t="str">
        <f t="shared" si="18"/>
        <v>51-150</v>
      </c>
      <c r="H418" s="428"/>
      <c r="I418" s="428"/>
    </row>
    <row r="419" spans="2:9">
      <c r="B419" s="116">
        <v>37873261</v>
      </c>
      <c r="C419" s="119">
        <v>29</v>
      </c>
      <c r="D419" s="120">
        <f>VLOOKUP(B419,[3]ziaci!$A$1:$B$2102,2,FALSE)</f>
        <v>310.33333333333331</v>
      </c>
      <c r="E419" s="119">
        <f>IFERROR(VLOOKUP(B419,'[3]ZS s kniznicou'!$A$2:$A$1092,1,FALSE),0)</f>
        <v>37873261</v>
      </c>
      <c r="F419" s="450" t="str">
        <f t="shared" si="18"/>
        <v>do 50</v>
      </c>
      <c r="G419" s="451" t="str">
        <f t="shared" si="18"/>
        <v>251 a viac</v>
      </c>
      <c r="H419" s="428"/>
      <c r="I419" s="428"/>
    </row>
    <row r="420" spans="2:9">
      <c r="B420" s="116">
        <v>35543647</v>
      </c>
      <c r="C420" s="119">
        <v>29</v>
      </c>
      <c r="D420" s="120">
        <f>VLOOKUP(B420,[3]ziaci!$A$1:$B$2102,2,FALSE)</f>
        <v>607.33333333333326</v>
      </c>
      <c r="E420" s="119">
        <f>IFERROR(VLOOKUP(B420,'[3]ZS s kniznicou'!$A$2:$A$1092,1,FALSE),0)</f>
        <v>35543647</v>
      </c>
      <c r="F420" s="450" t="str">
        <f t="shared" si="18"/>
        <v>do 50</v>
      </c>
      <c r="G420" s="451" t="str">
        <f t="shared" si="18"/>
        <v>251 a viac</v>
      </c>
      <c r="H420" s="428"/>
      <c r="I420" s="428"/>
    </row>
    <row r="421" spans="2:9">
      <c r="B421" s="116">
        <v>37831259</v>
      </c>
      <c r="C421" s="119">
        <v>28</v>
      </c>
      <c r="D421" s="120">
        <f>VLOOKUP(B421,[3]ziaci!$A$1:$B$2102,2,FALSE)</f>
        <v>329</v>
      </c>
      <c r="E421" s="119">
        <f>IFERROR(VLOOKUP(B421,'[3]ZS s kniznicou'!$A$2:$A$1092,1,FALSE),0)</f>
        <v>0</v>
      </c>
      <c r="F421" s="450" t="str">
        <f t="shared" si="18"/>
        <v>do 50</v>
      </c>
      <c r="G421" s="451" t="str">
        <f t="shared" si="18"/>
        <v>251 a viac</v>
      </c>
      <c r="H421" s="428"/>
      <c r="I421" s="428"/>
    </row>
    <row r="422" spans="2:9">
      <c r="B422" s="116">
        <v>710063989</v>
      </c>
      <c r="C422" s="119">
        <v>28</v>
      </c>
      <c r="D422" s="120">
        <f>VLOOKUP(B422,[3]ziaci!$A$1:$B$2102,2,FALSE)</f>
        <v>88.333333333333329</v>
      </c>
      <c r="E422" s="119">
        <f>IFERROR(VLOOKUP(B422,'[3]ZS s kniznicou'!$A$2:$A$1092,1,FALSE),0)</f>
        <v>710063989</v>
      </c>
      <c r="F422" s="450" t="str">
        <f t="shared" si="18"/>
        <v>do 50</v>
      </c>
      <c r="G422" s="451" t="str">
        <f t="shared" si="18"/>
        <v>51-150</v>
      </c>
      <c r="H422" s="428"/>
      <c r="I422" s="428"/>
    </row>
    <row r="423" spans="2:9">
      <c r="B423" s="116">
        <v>35546476</v>
      </c>
      <c r="C423" s="119">
        <v>28</v>
      </c>
      <c r="D423" s="120">
        <f>VLOOKUP(B423,[3]ziaci!$A$1:$B$2102,2,FALSE)</f>
        <v>137</v>
      </c>
      <c r="E423" s="119">
        <f>IFERROR(VLOOKUP(B423,'[3]ZS s kniznicou'!$A$2:$A$1092,1,FALSE),0)</f>
        <v>35546476</v>
      </c>
      <c r="F423" s="450" t="str">
        <f t="shared" si="18"/>
        <v>do 50</v>
      </c>
      <c r="G423" s="451" t="str">
        <f t="shared" si="18"/>
        <v>51-150</v>
      </c>
      <c r="H423" s="428"/>
      <c r="I423" s="428"/>
    </row>
    <row r="424" spans="2:9">
      <c r="B424" s="116">
        <v>36094081</v>
      </c>
      <c r="C424" s="119">
        <v>27</v>
      </c>
      <c r="D424" s="120">
        <f>VLOOKUP(B424,[3]ziaci!$A$1:$B$2102,2,FALSE)</f>
        <v>399.66666666666663</v>
      </c>
      <c r="E424" s="119">
        <f>IFERROR(VLOOKUP(B424,'[3]ZS s kniznicou'!$A$2:$A$1092,1,FALSE),0)</f>
        <v>36094081</v>
      </c>
      <c r="F424" s="450" t="str">
        <f t="shared" si="18"/>
        <v>do 50</v>
      </c>
      <c r="G424" s="451" t="str">
        <f t="shared" si="18"/>
        <v>251 a viac</v>
      </c>
      <c r="H424" s="428"/>
      <c r="I424" s="428"/>
    </row>
    <row r="425" spans="2:9">
      <c r="B425" s="116">
        <v>37828410</v>
      </c>
      <c r="C425" s="119">
        <v>27</v>
      </c>
      <c r="D425" s="120">
        <f>VLOOKUP(B425,[3]ziaci!$A$1:$B$2102,2,FALSE)</f>
        <v>247.99999999999997</v>
      </c>
      <c r="E425" s="119">
        <f>IFERROR(VLOOKUP(B425,'[3]ZS s kniznicou'!$A$2:$A$1092,1,FALSE),0)</f>
        <v>0</v>
      </c>
      <c r="F425" s="450" t="str">
        <f t="shared" si="18"/>
        <v>do 50</v>
      </c>
      <c r="G425" s="451" t="str">
        <f t="shared" si="18"/>
        <v>151-250</v>
      </c>
      <c r="H425" s="428"/>
      <c r="I425" s="428"/>
    </row>
    <row r="426" spans="2:9">
      <c r="B426" s="116">
        <v>710059655</v>
      </c>
      <c r="C426" s="119">
        <v>27</v>
      </c>
      <c r="D426" s="120">
        <f>VLOOKUP(B426,[3]ziaci!$A$1:$B$2102,2,FALSE)</f>
        <v>37.666666666666664</v>
      </c>
      <c r="E426" s="119">
        <f>IFERROR(VLOOKUP(B426,'[3]ZS s kniznicou'!$A$2:$A$1092,1,FALSE),0)</f>
        <v>0</v>
      </c>
      <c r="F426" s="450" t="str">
        <f t="shared" si="18"/>
        <v>do 50</v>
      </c>
      <c r="G426" s="451" t="str">
        <f t="shared" si="18"/>
        <v>do 50</v>
      </c>
      <c r="H426" s="428"/>
      <c r="I426" s="428"/>
    </row>
    <row r="427" spans="2:9">
      <c r="B427" s="116">
        <v>710060653</v>
      </c>
      <c r="C427" s="119">
        <v>27</v>
      </c>
      <c r="D427" s="120">
        <f>VLOOKUP(B427,[3]ziaci!$A$1:$B$2102,2,FALSE)</f>
        <v>36</v>
      </c>
      <c r="E427" s="119">
        <f>IFERROR(VLOOKUP(B427,'[3]ZS s kniznicou'!$A$2:$A$1092,1,FALSE),0)</f>
        <v>0</v>
      </c>
      <c r="F427" s="450" t="str">
        <f t="shared" si="18"/>
        <v>do 50</v>
      </c>
      <c r="G427" s="451" t="str">
        <f t="shared" si="18"/>
        <v>do 50</v>
      </c>
      <c r="H427" s="428"/>
      <c r="I427" s="428"/>
    </row>
    <row r="428" spans="2:9">
      <c r="B428" s="116">
        <v>36158313</v>
      </c>
      <c r="C428" s="119">
        <v>27</v>
      </c>
      <c r="D428" s="120">
        <f>VLOOKUP(B428,[3]ziaci!$A$1:$B$2102,2,FALSE)</f>
        <v>96</v>
      </c>
      <c r="E428" s="119">
        <f>IFERROR(VLOOKUP(B428,'[3]ZS s kniznicou'!$A$2:$A$1092,1,FALSE),0)</f>
        <v>0</v>
      </c>
      <c r="F428" s="450" t="str">
        <f t="shared" si="18"/>
        <v>do 50</v>
      </c>
      <c r="G428" s="451" t="str">
        <f t="shared" si="18"/>
        <v>51-150</v>
      </c>
      <c r="H428" s="428"/>
      <c r="I428" s="428"/>
    </row>
    <row r="429" spans="2:9">
      <c r="B429" s="116">
        <v>710064594</v>
      </c>
      <c r="C429" s="119">
        <v>27</v>
      </c>
      <c r="D429" s="120">
        <f>VLOOKUP(B429,[3]ziaci!$A$1:$B$2102,2,FALSE)</f>
        <v>45</v>
      </c>
      <c r="E429" s="119">
        <f>IFERROR(VLOOKUP(B429,'[3]ZS s kniznicou'!$A$2:$A$1092,1,FALSE),0)</f>
        <v>0</v>
      </c>
      <c r="F429" s="450" t="str">
        <f t="shared" si="18"/>
        <v>do 50</v>
      </c>
      <c r="G429" s="451" t="str">
        <f t="shared" si="18"/>
        <v>do 50</v>
      </c>
      <c r="H429" s="428"/>
      <c r="I429" s="428"/>
    </row>
    <row r="430" spans="2:9">
      <c r="B430" s="116">
        <v>42083966</v>
      </c>
      <c r="C430" s="119">
        <v>27</v>
      </c>
      <c r="D430" s="120">
        <f>VLOOKUP(B430,[3]ziaci!$A$1:$B$2102,2,FALSE)</f>
        <v>42.333333333333329</v>
      </c>
      <c r="E430" s="119">
        <f>IFERROR(VLOOKUP(B430,'[3]ZS s kniznicou'!$A$2:$A$1092,1,FALSE),0)</f>
        <v>0</v>
      </c>
      <c r="F430" s="450" t="str">
        <f t="shared" si="18"/>
        <v>do 50</v>
      </c>
      <c r="G430" s="451" t="str">
        <f t="shared" si="18"/>
        <v>do 50</v>
      </c>
      <c r="H430" s="428"/>
      <c r="I430" s="428"/>
    </row>
    <row r="431" spans="2:9">
      <c r="B431" s="116">
        <v>37867041</v>
      </c>
      <c r="C431" s="119">
        <v>27</v>
      </c>
      <c r="D431" s="120">
        <f>VLOOKUP(B431,[3]ziaci!$A$1:$B$2102,2,FALSE)</f>
        <v>91</v>
      </c>
      <c r="E431" s="119">
        <f>IFERROR(VLOOKUP(B431,'[3]ZS s kniznicou'!$A$2:$A$1092,1,FALSE),0)</f>
        <v>37867041</v>
      </c>
      <c r="F431" s="450" t="str">
        <f t="shared" si="18"/>
        <v>do 50</v>
      </c>
      <c r="G431" s="451" t="str">
        <f t="shared" si="18"/>
        <v>51-150</v>
      </c>
      <c r="H431" s="428"/>
      <c r="I431" s="428"/>
    </row>
    <row r="432" spans="2:9">
      <c r="B432" s="116">
        <v>37866745</v>
      </c>
      <c r="C432" s="119">
        <v>27</v>
      </c>
      <c r="D432" s="120">
        <f>VLOOKUP(B432,[3]ziaci!$A$1:$B$2102,2,FALSE)</f>
        <v>93.666666666666657</v>
      </c>
      <c r="E432" s="119">
        <f>IFERROR(VLOOKUP(B432,'[3]ZS s kniznicou'!$A$2:$A$1092,1,FALSE),0)</f>
        <v>37866745</v>
      </c>
      <c r="F432" s="450" t="str">
        <f t="shared" si="18"/>
        <v>do 50</v>
      </c>
      <c r="G432" s="451" t="str">
        <f t="shared" si="18"/>
        <v>51-150</v>
      </c>
      <c r="H432" s="428"/>
      <c r="I432" s="428"/>
    </row>
    <row r="433" spans="2:9">
      <c r="B433" s="116">
        <v>37888404</v>
      </c>
      <c r="C433" s="119">
        <v>27</v>
      </c>
      <c r="D433" s="120">
        <f>VLOOKUP(B433,[3]ziaci!$A$1:$B$2102,2,FALSE)</f>
        <v>148.33333333333331</v>
      </c>
      <c r="E433" s="119">
        <f>IFERROR(VLOOKUP(B433,'[3]ZS s kniznicou'!$A$2:$A$1092,1,FALSE),0)</f>
        <v>37888404</v>
      </c>
      <c r="F433" s="450" t="str">
        <f t="shared" si="18"/>
        <v>do 50</v>
      </c>
      <c r="G433" s="451" t="str">
        <f t="shared" si="18"/>
        <v>51-150</v>
      </c>
      <c r="H433" s="428"/>
      <c r="I433" s="428"/>
    </row>
    <row r="434" spans="2:9">
      <c r="B434" s="116">
        <v>37888609</v>
      </c>
      <c r="C434" s="119">
        <v>27</v>
      </c>
      <c r="D434" s="120">
        <f>VLOOKUP(B434,[3]ziaci!$A$1:$B$2102,2,FALSE)</f>
        <v>71</v>
      </c>
      <c r="E434" s="119">
        <f>IFERROR(VLOOKUP(B434,'[3]ZS s kniznicou'!$A$2:$A$1092,1,FALSE),0)</f>
        <v>37888609</v>
      </c>
      <c r="F434" s="450" t="str">
        <f t="shared" si="18"/>
        <v>do 50</v>
      </c>
      <c r="G434" s="451" t="str">
        <f t="shared" si="18"/>
        <v>51-150</v>
      </c>
      <c r="H434" s="428"/>
      <c r="I434" s="428"/>
    </row>
    <row r="435" spans="2:9">
      <c r="B435" s="116">
        <v>37830813</v>
      </c>
      <c r="C435" s="119">
        <v>27</v>
      </c>
      <c r="D435" s="120">
        <f>VLOOKUP(B435,[3]ziaci!$A$1:$B$2102,2,FALSE)</f>
        <v>393.33333333333331</v>
      </c>
      <c r="E435" s="119">
        <f>IFERROR(VLOOKUP(B435,'[3]ZS s kniznicou'!$A$2:$A$1092,1,FALSE),0)</f>
        <v>37830813</v>
      </c>
      <c r="F435" s="450" t="str">
        <f t="shared" si="18"/>
        <v>do 50</v>
      </c>
      <c r="G435" s="451" t="str">
        <f t="shared" si="18"/>
        <v>251 a viac</v>
      </c>
      <c r="H435" s="428"/>
      <c r="I435" s="428"/>
    </row>
    <row r="436" spans="2:9">
      <c r="B436" s="116">
        <v>37873342</v>
      </c>
      <c r="C436" s="119">
        <v>27</v>
      </c>
      <c r="D436" s="120">
        <f>VLOOKUP(B436,[3]ziaci!$A$1:$B$2102,2,FALSE)</f>
        <v>149.66666666666666</v>
      </c>
      <c r="E436" s="119">
        <f>IFERROR(VLOOKUP(B436,'[3]ZS s kniznicou'!$A$2:$A$1092,1,FALSE),0)</f>
        <v>37873342</v>
      </c>
      <c r="F436" s="450" t="str">
        <f t="shared" si="18"/>
        <v>do 50</v>
      </c>
      <c r="G436" s="451" t="str">
        <f t="shared" si="18"/>
        <v>51-150</v>
      </c>
      <c r="H436" s="428"/>
      <c r="I436" s="428"/>
    </row>
    <row r="437" spans="2:9">
      <c r="B437" s="116">
        <v>37864360</v>
      </c>
      <c r="C437" s="119">
        <v>26</v>
      </c>
      <c r="D437" s="120">
        <f>VLOOKUP(B437,[3]ziaci!$A$1:$B$2102,2,FALSE)</f>
        <v>248.33333333333331</v>
      </c>
      <c r="E437" s="119">
        <f>IFERROR(VLOOKUP(B437,'[3]ZS s kniznicou'!$A$2:$A$1092,1,FALSE),0)</f>
        <v>0</v>
      </c>
      <c r="F437" s="450" t="str">
        <f t="shared" si="18"/>
        <v>do 50</v>
      </c>
      <c r="G437" s="451" t="str">
        <f t="shared" si="18"/>
        <v>151-250</v>
      </c>
      <c r="H437" s="428"/>
      <c r="I437" s="428"/>
    </row>
    <row r="438" spans="2:9">
      <c r="B438" s="116">
        <v>42302498</v>
      </c>
      <c r="C438" s="119">
        <v>26</v>
      </c>
      <c r="D438" s="120">
        <f>VLOOKUP(B438,[3]ziaci!$A$1:$B$2102,2,FALSE)</f>
        <v>184.33333333333331</v>
      </c>
      <c r="E438" s="119">
        <f>IFERROR(VLOOKUP(B438,'[3]ZS s kniznicou'!$A$2:$A$1092,1,FALSE),0)</f>
        <v>0</v>
      </c>
      <c r="F438" s="450" t="str">
        <f t="shared" si="18"/>
        <v>do 50</v>
      </c>
      <c r="G438" s="451" t="str">
        <f t="shared" si="18"/>
        <v>151-250</v>
      </c>
      <c r="H438" s="428"/>
      <c r="I438" s="428"/>
    </row>
    <row r="439" spans="2:9">
      <c r="B439" s="116">
        <v>710060726</v>
      </c>
      <c r="C439" s="119">
        <v>26</v>
      </c>
      <c r="D439" s="120">
        <f>VLOOKUP(B439,[3]ziaci!$A$1:$B$2102,2,FALSE)</f>
        <v>40.666666666666664</v>
      </c>
      <c r="E439" s="119">
        <f>IFERROR(VLOOKUP(B439,'[3]ZS s kniznicou'!$A$2:$A$1092,1,FALSE),0)</f>
        <v>0</v>
      </c>
      <c r="F439" s="450" t="str">
        <f t="shared" si="18"/>
        <v>do 50</v>
      </c>
      <c r="G439" s="451" t="str">
        <f t="shared" si="18"/>
        <v>do 50</v>
      </c>
      <c r="H439" s="428"/>
      <c r="I439" s="428"/>
    </row>
    <row r="440" spans="2:9">
      <c r="B440" s="116">
        <v>710060831</v>
      </c>
      <c r="C440" s="119">
        <v>26</v>
      </c>
      <c r="D440" s="120">
        <f>VLOOKUP(B440,[3]ziaci!$A$1:$B$2102,2,FALSE)</f>
        <v>32.666666666666664</v>
      </c>
      <c r="E440" s="119">
        <f>IFERROR(VLOOKUP(B440,'[3]ZS s kniznicou'!$A$2:$A$1092,1,FALSE),0)</f>
        <v>0</v>
      </c>
      <c r="F440" s="450" t="str">
        <f t="shared" si="18"/>
        <v>do 50</v>
      </c>
      <c r="G440" s="451" t="str">
        <f t="shared" si="18"/>
        <v>do 50</v>
      </c>
      <c r="H440" s="428"/>
      <c r="I440" s="428"/>
    </row>
    <row r="441" spans="2:9">
      <c r="B441" s="116">
        <v>37873407</v>
      </c>
      <c r="C441" s="119">
        <v>26</v>
      </c>
      <c r="D441" s="120">
        <f>VLOOKUP(B441,[3]ziaci!$A$1:$B$2102,2,FALSE)</f>
        <v>185</v>
      </c>
      <c r="E441" s="119">
        <f>IFERROR(VLOOKUP(B441,'[3]ZS s kniznicou'!$A$2:$A$1092,1,FALSE),0)</f>
        <v>0</v>
      </c>
      <c r="F441" s="450" t="str">
        <f t="shared" si="18"/>
        <v>do 50</v>
      </c>
      <c r="G441" s="451" t="str">
        <f t="shared" si="18"/>
        <v>151-250</v>
      </c>
      <c r="H441" s="428"/>
      <c r="I441" s="428"/>
    </row>
    <row r="442" spans="2:9">
      <c r="B442" s="116">
        <v>710061579</v>
      </c>
      <c r="C442" s="119">
        <v>26</v>
      </c>
      <c r="D442" s="120">
        <f>VLOOKUP(B442,[3]ziaci!$A$1:$B$2102,2,FALSE)</f>
        <v>62</v>
      </c>
      <c r="E442" s="119">
        <f>IFERROR(VLOOKUP(B442,'[3]ZS s kniznicou'!$A$2:$A$1092,1,FALSE),0)</f>
        <v>0</v>
      </c>
      <c r="F442" s="450" t="str">
        <f t="shared" si="18"/>
        <v>do 50</v>
      </c>
      <c r="G442" s="451" t="str">
        <f t="shared" si="18"/>
        <v>51-150</v>
      </c>
      <c r="H442" s="428"/>
      <c r="I442" s="428"/>
    </row>
    <row r="443" spans="2:9">
      <c r="B443" s="116">
        <v>35541261</v>
      </c>
      <c r="C443" s="119">
        <v>26</v>
      </c>
      <c r="D443" s="120">
        <f>VLOOKUP(B443,[3]ziaci!$A$1:$B$2102,2,FALSE)</f>
        <v>197.66666666666666</v>
      </c>
      <c r="E443" s="119">
        <f>IFERROR(VLOOKUP(B443,'[3]ZS s kniznicou'!$A$2:$A$1092,1,FALSE),0)</f>
        <v>0</v>
      </c>
      <c r="F443" s="450" t="str">
        <f t="shared" si="18"/>
        <v>do 50</v>
      </c>
      <c r="G443" s="451" t="str">
        <f t="shared" si="18"/>
        <v>151-250</v>
      </c>
      <c r="H443" s="428"/>
      <c r="I443" s="428"/>
    </row>
    <row r="444" spans="2:9">
      <c r="B444" s="116">
        <v>37865366</v>
      </c>
      <c r="C444" s="119">
        <v>26</v>
      </c>
      <c r="D444" s="120">
        <f>VLOOKUP(B444,[3]ziaci!$A$1:$B$2102,2,FALSE)</f>
        <v>90</v>
      </c>
      <c r="E444" s="119">
        <f>IFERROR(VLOOKUP(B444,'[3]ZS s kniznicou'!$A$2:$A$1092,1,FALSE),0)</f>
        <v>37865366</v>
      </c>
      <c r="F444" s="450" t="str">
        <f t="shared" si="18"/>
        <v>do 50</v>
      </c>
      <c r="G444" s="451" t="str">
        <f t="shared" si="18"/>
        <v>51-150</v>
      </c>
      <c r="H444" s="428"/>
      <c r="I444" s="428"/>
    </row>
    <row r="445" spans="2:9">
      <c r="B445" s="116">
        <v>37860810</v>
      </c>
      <c r="C445" s="119">
        <v>26</v>
      </c>
      <c r="D445" s="120">
        <f>VLOOKUP(B445,[3]ziaci!$A$1:$B$2102,2,FALSE)</f>
        <v>125.33333333333333</v>
      </c>
      <c r="E445" s="119">
        <f>IFERROR(VLOOKUP(B445,'[3]ZS s kniznicou'!$A$2:$A$1092,1,FALSE),0)</f>
        <v>37860810</v>
      </c>
      <c r="F445" s="450" t="str">
        <f t="shared" si="18"/>
        <v>do 50</v>
      </c>
      <c r="G445" s="451" t="str">
        <f t="shared" si="18"/>
        <v>51-150</v>
      </c>
      <c r="H445" s="428"/>
      <c r="I445" s="428"/>
    </row>
    <row r="446" spans="2:9">
      <c r="B446" s="116">
        <v>37828401</v>
      </c>
      <c r="C446" s="119">
        <v>26</v>
      </c>
      <c r="D446" s="120">
        <f>VLOOKUP(B446,[3]ziaci!$A$1:$B$2102,2,FALSE)</f>
        <v>370</v>
      </c>
      <c r="E446" s="119">
        <f>IFERROR(VLOOKUP(B446,'[3]ZS s kniznicou'!$A$2:$A$1092,1,FALSE),0)</f>
        <v>37828401</v>
      </c>
      <c r="F446" s="450" t="str">
        <f t="shared" si="18"/>
        <v>do 50</v>
      </c>
      <c r="G446" s="451" t="str">
        <f t="shared" si="18"/>
        <v>251 a viac</v>
      </c>
      <c r="H446" s="428"/>
      <c r="I446" s="428"/>
    </row>
    <row r="447" spans="2:9">
      <c r="B447" s="116">
        <v>37873598</v>
      </c>
      <c r="C447" s="119">
        <v>26</v>
      </c>
      <c r="D447" s="120">
        <f>VLOOKUP(B447,[3]ziaci!$A$1:$B$2102,2,FALSE)</f>
        <v>205.66666666666666</v>
      </c>
      <c r="E447" s="119">
        <f>IFERROR(VLOOKUP(B447,'[3]ZS s kniznicou'!$A$2:$A$1092,1,FALSE),0)</f>
        <v>37873598</v>
      </c>
      <c r="F447" s="450" t="str">
        <f t="shared" si="18"/>
        <v>do 50</v>
      </c>
      <c r="G447" s="451" t="str">
        <f t="shared" si="18"/>
        <v>151-250</v>
      </c>
      <c r="H447" s="428"/>
      <c r="I447" s="428"/>
    </row>
    <row r="448" spans="2:9">
      <c r="B448" s="116">
        <v>35541211</v>
      </c>
      <c r="C448" s="119">
        <v>26</v>
      </c>
      <c r="D448" s="120">
        <f>VLOOKUP(B448,[3]ziaci!$A$1:$B$2102,2,FALSE)</f>
        <v>105.66666666666666</v>
      </c>
      <c r="E448" s="119">
        <f>IFERROR(VLOOKUP(B448,'[3]ZS s kniznicou'!$A$2:$A$1092,1,FALSE),0)</f>
        <v>35541211</v>
      </c>
      <c r="F448" s="450" t="str">
        <f t="shared" si="18"/>
        <v>do 50</v>
      </c>
      <c r="G448" s="451" t="str">
        <f t="shared" si="18"/>
        <v>51-150</v>
      </c>
      <c r="H448" s="428"/>
      <c r="I448" s="428"/>
    </row>
    <row r="449" spans="2:9">
      <c r="B449" s="116">
        <v>37833715</v>
      </c>
      <c r="C449" s="119">
        <v>25</v>
      </c>
      <c r="D449" s="120">
        <f>VLOOKUP(B449,[3]ziaci!$A$1:$B$2102,2,FALSE)</f>
        <v>221.33333333333331</v>
      </c>
      <c r="E449" s="119">
        <f>IFERROR(VLOOKUP(B449,'[3]ZS s kniznicou'!$A$2:$A$1092,1,FALSE),0)</f>
        <v>0</v>
      </c>
      <c r="F449" s="450" t="str">
        <f t="shared" si="18"/>
        <v>do 50</v>
      </c>
      <c r="G449" s="451" t="str">
        <f t="shared" si="18"/>
        <v>151-250</v>
      </c>
      <c r="H449" s="428"/>
      <c r="I449" s="428"/>
    </row>
    <row r="450" spans="2:9">
      <c r="B450" s="116">
        <v>17151627</v>
      </c>
      <c r="C450" s="119">
        <v>25</v>
      </c>
      <c r="D450" s="120">
        <f>VLOOKUP(B450,[3]ziaci!$A$1:$B$2102,2,FALSE)</f>
        <v>124.33333333333333</v>
      </c>
      <c r="E450" s="119">
        <f>IFERROR(VLOOKUP(B450,'[3]ZS s kniznicou'!$A$2:$A$1092,1,FALSE),0)</f>
        <v>0</v>
      </c>
      <c r="F450" s="450" t="str">
        <f t="shared" si="18"/>
        <v>do 50</v>
      </c>
      <c r="G450" s="451" t="str">
        <f t="shared" si="18"/>
        <v>51-150</v>
      </c>
      <c r="H450" s="428"/>
      <c r="I450" s="428"/>
    </row>
    <row r="451" spans="2:9">
      <c r="B451" s="116">
        <v>36125601</v>
      </c>
      <c r="C451" s="119">
        <v>25</v>
      </c>
      <c r="D451" s="120">
        <f>VLOOKUP(B451,[3]ziaci!$A$1:$B$2102,2,FALSE)</f>
        <v>406.33333333333331</v>
      </c>
      <c r="E451" s="119">
        <f>IFERROR(VLOOKUP(B451,'[3]ZS s kniznicou'!$A$2:$A$1092,1,FALSE),0)</f>
        <v>36125601</v>
      </c>
      <c r="F451" s="450" t="str">
        <f t="shared" si="18"/>
        <v>do 50</v>
      </c>
      <c r="G451" s="451" t="str">
        <f t="shared" si="18"/>
        <v>251 a viac</v>
      </c>
      <c r="H451" s="428"/>
      <c r="I451" s="428"/>
    </row>
    <row r="452" spans="2:9">
      <c r="B452" s="116">
        <v>37831810</v>
      </c>
      <c r="C452" s="119">
        <v>25</v>
      </c>
      <c r="D452" s="120">
        <f>VLOOKUP(B452,[3]ziaci!$A$1:$B$2102,2,FALSE)</f>
        <v>183.33333333333331</v>
      </c>
      <c r="E452" s="119">
        <f>IFERROR(VLOOKUP(B452,'[3]ZS s kniznicou'!$A$2:$A$1092,1,FALSE),0)</f>
        <v>37831810</v>
      </c>
      <c r="F452" s="450" t="str">
        <f t="shared" si="18"/>
        <v>do 50</v>
      </c>
      <c r="G452" s="451" t="str">
        <f t="shared" si="18"/>
        <v>151-250</v>
      </c>
      <c r="H452" s="428"/>
      <c r="I452" s="428"/>
    </row>
    <row r="453" spans="2:9">
      <c r="B453" s="116">
        <v>37831852</v>
      </c>
      <c r="C453" s="119">
        <v>25</v>
      </c>
      <c r="D453" s="120">
        <f>VLOOKUP(B453,[3]ziaci!$A$1:$B$2102,2,FALSE)</f>
        <v>464.66666666666663</v>
      </c>
      <c r="E453" s="119">
        <f>IFERROR(VLOOKUP(B453,'[3]ZS s kniznicou'!$A$2:$A$1092,1,FALSE),0)</f>
        <v>37831852</v>
      </c>
      <c r="F453" s="450" t="str">
        <f t="shared" si="18"/>
        <v>do 50</v>
      </c>
      <c r="G453" s="451" t="str">
        <f t="shared" si="18"/>
        <v>251 a viac</v>
      </c>
      <c r="H453" s="428"/>
      <c r="I453" s="428"/>
    </row>
    <row r="454" spans="2:9">
      <c r="B454" s="116">
        <v>37947931</v>
      </c>
      <c r="C454" s="119">
        <v>25</v>
      </c>
      <c r="D454" s="120">
        <f>VLOOKUP(B454,[3]ziaci!$A$1:$B$2102,2,FALSE)</f>
        <v>225.99999999999997</v>
      </c>
      <c r="E454" s="119">
        <f>IFERROR(VLOOKUP(B454,'[3]ZS s kniznicou'!$A$2:$A$1092,1,FALSE),0)</f>
        <v>0</v>
      </c>
      <c r="F454" s="450" t="str">
        <f t="shared" si="18"/>
        <v>do 50</v>
      </c>
      <c r="G454" s="451" t="str">
        <f t="shared" si="18"/>
        <v>151-250</v>
      </c>
      <c r="H454" s="428"/>
      <c r="I454" s="428"/>
    </row>
    <row r="455" spans="2:9">
      <c r="B455" s="116">
        <v>35520078</v>
      </c>
      <c r="C455" s="119">
        <v>25</v>
      </c>
      <c r="D455" s="120">
        <f>VLOOKUP(B455,[3]ziaci!$A$1:$B$2102,2,FALSE)</f>
        <v>590.33333333333326</v>
      </c>
      <c r="E455" s="119">
        <f>IFERROR(VLOOKUP(B455,'[3]ZS s kniznicou'!$A$2:$A$1092,1,FALSE),0)</f>
        <v>35520078</v>
      </c>
      <c r="F455" s="450" t="str">
        <f t="shared" si="18"/>
        <v>do 50</v>
      </c>
      <c r="G455" s="451" t="str">
        <f t="shared" si="18"/>
        <v>251 a viac</v>
      </c>
      <c r="H455" s="428"/>
      <c r="I455" s="428"/>
    </row>
    <row r="456" spans="2:9">
      <c r="B456" s="116">
        <v>17068975</v>
      </c>
      <c r="C456" s="119">
        <v>25</v>
      </c>
      <c r="D456" s="120">
        <f>VLOOKUP(B456,[3]ziaci!$A$1:$B$2102,2,FALSE)</f>
        <v>503</v>
      </c>
      <c r="E456" s="119">
        <f>IFERROR(VLOOKUP(B456,'[3]ZS s kniznicou'!$A$2:$A$1092,1,FALSE),0)</f>
        <v>17068975</v>
      </c>
      <c r="F456" s="450" t="str">
        <f t="shared" si="18"/>
        <v>do 50</v>
      </c>
      <c r="G456" s="451" t="str">
        <f t="shared" si="18"/>
        <v>251 a viac</v>
      </c>
      <c r="H456" s="428"/>
      <c r="I456" s="428"/>
    </row>
    <row r="457" spans="2:9">
      <c r="B457" s="116">
        <v>37877232</v>
      </c>
      <c r="C457" s="119">
        <v>25</v>
      </c>
      <c r="D457" s="120">
        <f>VLOOKUP(B457,[3]ziaci!$A$1:$B$2102,2,FALSE)</f>
        <v>321</v>
      </c>
      <c r="E457" s="119">
        <f>IFERROR(VLOOKUP(B457,'[3]ZS s kniznicou'!$A$2:$A$1092,1,FALSE),0)</f>
        <v>37877232</v>
      </c>
      <c r="F457" s="450" t="str">
        <f t="shared" si="18"/>
        <v>do 50</v>
      </c>
      <c r="G457" s="451" t="str">
        <f t="shared" si="18"/>
        <v>251 a viac</v>
      </c>
      <c r="H457" s="428"/>
      <c r="I457" s="428"/>
    </row>
    <row r="458" spans="2:9">
      <c r="B458" s="116">
        <v>37872885</v>
      </c>
      <c r="C458" s="119">
        <v>25</v>
      </c>
      <c r="D458" s="120">
        <f>VLOOKUP(B458,[3]ziaci!$A$1:$B$2102,2,FALSE)</f>
        <v>162.66666666666666</v>
      </c>
      <c r="E458" s="119">
        <f>IFERROR(VLOOKUP(B458,'[3]ZS s kniznicou'!$A$2:$A$1092,1,FALSE),0)</f>
        <v>37872885</v>
      </c>
      <c r="F458" s="450" t="str">
        <f t="shared" si="18"/>
        <v>do 50</v>
      </c>
      <c r="G458" s="451" t="str">
        <f t="shared" si="18"/>
        <v>151-250</v>
      </c>
      <c r="H458" s="428"/>
      <c r="I458" s="428"/>
    </row>
    <row r="459" spans="2:9">
      <c r="B459" s="116">
        <v>35541075</v>
      </c>
      <c r="C459" s="119">
        <v>25</v>
      </c>
      <c r="D459" s="120">
        <f>VLOOKUP(B459,[3]ziaci!$A$1:$B$2102,2,FALSE)</f>
        <v>773.66666666666663</v>
      </c>
      <c r="E459" s="119">
        <f>IFERROR(VLOOKUP(B459,'[3]ZS s kniznicou'!$A$2:$A$1092,1,FALSE),0)</f>
        <v>35541075</v>
      </c>
      <c r="F459" s="450" t="str">
        <f t="shared" si="18"/>
        <v>do 50</v>
      </c>
      <c r="G459" s="451" t="str">
        <f t="shared" si="18"/>
        <v>251 a viac</v>
      </c>
      <c r="H459" s="428"/>
      <c r="I459" s="428"/>
    </row>
    <row r="460" spans="2:9">
      <c r="B460" s="116">
        <v>37860836</v>
      </c>
      <c r="C460" s="119">
        <v>24</v>
      </c>
      <c r="D460" s="120">
        <f>VLOOKUP(B460,[3]ziaci!$A$1:$B$2102,2,FALSE)</f>
        <v>224.66666666666666</v>
      </c>
      <c r="E460" s="119">
        <f>IFERROR(VLOOKUP(B460,'[3]ZS s kniznicou'!$A$2:$A$1092,1,FALSE),0)</f>
        <v>0</v>
      </c>
      <c r="F460" s="450" t="str">
        <f t="shared" si="18"/>
        <v>do 50</v>
      </c>
      <c r="G460" s="451" t="str">
        <f t="shared" si="18"/>
        <v>151-250</v>
      </c>
      <c r="H460" s="428"/>
      <c r="I460" s="428"/>
    </row>
    <row r="461" spans="2:9">
      <c r="B461" s="116">
        <v>37888722</v>
      </c>
      <c r="C461" s="119">
        <v>24</v>
      </c>
      <c r="D461" s="120">
        <f>VLOOKUP(B461,[3]ziaci!$A$1:$B$2102,2,FALSE)</f>
        <v>58.333333333333329</v>
      </c>
      <c r="E461" s="119">
        <f>IFERROR(VLOOKUP(B461,'[3]ZS s kniznicou'!$A$2:$A$1092,1,FALSE),0)</f>
        <v>0</v>
      </c>
      <c r="F461" s="450" t="str">
        <f t="shared" si="18"/>
        <v>do 50</v>
      </c>
      <c r="G461" s="451" t="str">
        <f t="shared" si="18"/>
        <v>51-150</v>
      </c>
      <c r="H461" s="428"/>
      <c r="I461" s="428"/>
    </row>
    <row r="462" spans="2:9">
      <c r="B462" s="116">
        <v>710061528</v>
      </c>
      <c r="C462" s="119">
        <v>24</v>
      </c>
      <c r="D462" s="120">
        <f>VLOOKUP(B462,[3]ziaci!$A$1:$B$2102,2,FALSE)</f>
        <v>46</v>
      </c>
      <c r="E462" s="119">
        <f>IFERROR(VLOOKUP(B462,'[3]ZS s kniznicou'!$A$2:$A$1092,1,FALSE),0)</f>
        <v>0</v>
      </c>
      <c r="F462" s="450" t="str">
        <f t="shared" si="18"/>
        <v>do 50</v>
      </c>
      <c r="G462" s="451" t="str">
        <f t="shared" si="18"/>
        <v>do 50</v>
      </c>
      <c r="H462" s="428"/>
      <c r="I462" s="428"/>
    </row>
    <row r="463" spans="2:9">
      <c r="B463" s="116">
        <v>710061943</v>
      </c>
      <c r="C463" s="119">
        <v>24</v>
      </c>
      <c r="D463" s="120">
        <f>VLOOKUP(B463,[3]ziaci!$A$1:$B$2102,2,FALSE)</f>
        <v>41</v>
      </c>
      <c r="E463" s="119">
        <f>IFERROR(VLOOKUP(B463,'[3]ZS s kniznicou'!$A$2:$A$1092,1,FALSE),0)</f>
        <v>0</v>
      </c>
      <c r="F463" s="450" t="str">
        <f t="shared" si="18"/>
        <v>do 50</v>
      </c>
      <c r="G463" s="451" t="str">
        <f t="shared" si="18"/>
        <v>do 50</v>
      </c>
      <c r="H463" s="428"/>
      <c r="I463" s="428"/>
    </row>
    <row r="464" spans="2:9">
      <c r="B464" s="116">
        <v>37861107</v>
      </c>
      <c r="C464" s="119">
        <v>24</v>
      </c>
      <c r="D464" s="120">
        <f>VLOOKUP(B464,[3]ziaci!$A$1:$B$2102,2,FALSE)</f>
        <v>171</v>
      </c>
      <c r="E464" s="119">
        <f>IFERROR(VLOOKUP(B464,'[3]ZS s kniznicou'!$A$2:$A$1092,1,FALSE),0)</f>
        <v>37861107</v>
      </c>
      <c r="F464" s="450" t="str">
        <f t="shared" si="18"/>
        <v>do 50</v>
      </c>
      <c r="G464" s="451" t="str">
        <f t="shared" si="18"/>
        <v>151-250</v>
      </c>
      <c r="H464" s="428"/>
      <c r="I464" s="428"/>
    </row>
    <row r="465" spans="2:9">
      <c r="B465" s="116">
        <v>710056540</v>
      </c>
      <c r="C465" s="119">
        <v>24</v>
      </c>
      <c r="D465" s="120">
        <f>VLOOKUP(B465,[3]ziaci!$A$1:$B$2102,2,FALSE)</f>
        <v>46.666666666666664</v>
      </c>
      <c r="E465" s="119">
        <f>IFERROR(VLOOKUP(B465,'[3]ZS s kniznicou'!$A$2:$A$1092,1,FALSE),0)</f>
        <v>710056540</v>
      </c>
      <c r="F465" s="450" t="str">
        <f t="shared" si="18"/>
        <v>do 50</v>
      </c>
      <c r="G465" s="451" t="str">
        <f t="shared" si="18"/>
        <v>do 50</v>
      </c>
      <c r="H465" s="428"/>
      <c r="I465" s="428"/>
    </row>
    <row r="466" spans="2:9">
      <c r="B466" s="116">
        <v>37864084</v>
      </c>
      <c r="C466" s="119">
        <v>24</v>
      </c>
      <c r="D466" s="120">
        <f>VLOOKUP(B466,[3]ziaci!$A$1:$B$2102,2,FALSE)</f>
        <v>137.33333333333331</v>
      </c>
      <c r="E466" s="119">
        <f>IFERROR(VLOOKUP(B466,'[3]ZS s kniznicou'!$A$2:$A$1092,1,FALSE),0)</f>
        <v>37864084</v>
      </c>
      <c r="F466" s="450" t="str">
        <f t="shared" si="18"/>
        <v>do 50</v>
      </c>
      <c r="G466" s="451" t="str">
        <f t="shared" si="18"/>
        <v>51-150</v>
      </c>
      <c r="H466" s="428"/>
      <c r="I466" s="428"/>
    </row>
    <row r="467" spans="2:9">
      <c r="B467" s="116">
        <v>710059973</v>
      </c>
      <c r="C467" s="119">
        <v>24</v>
      </c>
      <c r="D467" s="120">
        <f>VLOOKUP(B467,[3]ziaci!$A$1:$B$2102,2,FALSE)</f>
        <v>31</v>
      </c>
      <c r="E467" s="119">
        <f>IFERROR(VLOOKUP(B467,'[3]ZS s kniznicou'!$A$2:$A$1092,1,FALSE),0)</f>
        <v>710059973</v>
      </c>
      <c r="F467" s="450" t="str">
        <f t="shared" si="18"/>
        <v>do 50</v>
      </c>
      <c r="G467" s="451" t="str">
        <f t="shared" si="18"/>
        <v>do 50</v>
      </c>
      <c r="H467" s="428"/>
      <c r="I467" s="428"/>
    </row>
    <row r="468" spans="2:9">
      <c r="B468" s="116">
        <v>37958470</v>
      </c>
      <c r="C468" s="119">
        <v>24</v>
      </c>
      <c r="D468" s="120">
        <f>VLOOKUP(B468,[3]ziaci!$A$1:$B$2102,2,FALSE)</f>
        <v>186.66666666666666</v>
      </c>
      <c r="E468" s="119">
        <f>IFERROR(VLOOKUP(B468,'[3]ZS s kniznicou'!$A$2:$A$1092,1,FALSE),0)</f>
        <v>0</v>
      </c>
      <c r="F468" s="450" t="str">
        <f t="shared" si="18"/>
        <v>do 50</v>
      </c>
      <c r="G468" s="451" t="str">
        <f t="shared" si="18"/>
        <v>151-250</v>
      </c>
      <c r="H468" s="428"/>
      <c r="I468" s="428"/>
    </row>
    <row r="469" spans="2:9">
      <c r="B469" s="116">
        <v>42232228</v>
      </c>
      <c r="C469" s="119">
        <v>24</v>
      </c>
      <c r="D469" s="120">
        <f>VLOOKUP(B469,[3]ziaci!$A$1:$B$2102,2,FALSE)</f>
        <v>301.33333333333331</v>
      </c>
      <c r="E469" s="119">
        <f>IFERROR(VLOOKUP(B469,'[3]ZS s kniznicou'!$A$2:$A$1092,1,FALSE),0)</f>
        <v>0</v>
      </c>
      <c r="F469" s="450" t="str">
        <f t="shared" si="18"/>
        <v>do 50</v>
      </c>
      <c r="G469" s="451" t="str">
        <f t="shared" si="18"/>
        <v>251 a viac</v>
      </c>
      <c r="H469" s="428"/>
      <c r="I469" s="428"/>
    </row>
    <row r="470" spans="2:9">
      <c r="B470" s="116">
        <v>37876198</v>
      </c>
      <c r="C470" s="119">
        <v>24</v>
      </c>
      <c r="D470" s="120">
        <f>VLOOKUP(B470,[3]ziaci!$A$1:$B$2102,2,FALSE)</f>
        <v>184</v>
      </c>
      <c r="E470" s="119">
        <f>IFERROR(VLOOKUP(B470,'[3]ZS s kniznicou'!$A$2:$A$1092,1,FALSE),0)</f>
        <v>37876198</v>
      </c>
      <c r="F470" s="450" t="str">
        <f t="shared" si="18"/>
        <v>do 50</v>
      </c>
      <c r="G470" s="451" t="str">
        <f t="shared" si="18"/>
        <v>151-250</v>
      </c>
      <c r="H470" s="428"/>
      <c r="I470" s="428"/>
    </row>
    <row r="471" spans="2:9">
      <c r="B471" s="116">
        <v>37873351</v>
      </c>
      <c r="C471" s="119">
        <v>24</v>
      </c>
      <c r="D471" s="120">
        <f>VLOOKUP(B471,[3]ziaci!$A$1:$B$2102,2,FALSE)</f>
        <v>156.66666666666666</v>
      </c>
      <c r="E471" s="119">
        <f>IFERROR(VLOOKUP(B471,'[3]ZS s kniznicou'!$A$2:$A$1092,1,FALSE),0)</f>
        <v>37873351</v>
      </c>
      <c r="F471" s="450" t="str">
        <f t="shared" ref="F471:G534" si="19">IF(C471&lt;51,"do 50",IF(C471&lt;151,"51-150",IF(C471&lt;251,"151-250","251 a viac")))</f>
        <v>do 50</v>
      </c>
      <c r="G471" s="451" t="str">
        <f t="shared" si="19"/>
        <v>151-250</v>
      </c>
      <c r="H471" s="428"/>
      <c r="I471" s="428"/>
    </row>
    <row r="472" spans="2:9">
      <c r="B472" s="116">
        <v>51896133</v>
      </c>
      <c r="C472" s="119">
        <v>24</v>
      </c>
      <c r="D472" s="120">
        <f>VLOOKUP(B472,[3]ziaci!$A$1:$B$2102,2,FALSE)</f>
        <v>385.33333333333331</v>
      </c>
      <c r="E472" s="119">
        <f>IFERROR(VLOOKUP(B472,'[3]ZS s kniznicou'!$A$2:$A$1092,1,FALSE),0)</f>
        <v>51896133</v>
      </c>
      <c r="F472" s="450" t="str">
        <f t="shared" si="19"/>
        <v>do 50</v>
      </c>
      <c r="G472" s="451" t="str">
        <f t="shared" si="19"/>
        <v>251 a viac</v>
      </c>
      <c r="H472" s="428"/>
      <c r="I472" s="428"/>
    </row>
    <row r="473" spans="2:9">
      <c r="B473" s="116">
        <v>35545585</v>
      </c>
      <c r="C473" s="119">
        <v>24</v>
      </c>
      <c r="D473" s="120">
        <f>VLOOKUP(B473,[3]ziaci!$A$1:$B$2102,2,FALSE)</f>
        <v>143</v>
      </c>
      <c r="E473" s="119">
        <f>IFERROR(VLOOKUP(B473,'[3]ZS s kniznicou'!$A$2:$A$1092,1,FALSE),0)</f>
        <v>35545585</v>
      </c>
      <c r="F473" s="450" t="str">
        <f t="shared" si="19"/>
        <v>do 50</v>
      </c>
      <c r="G473" s="451" t="str">
        <f t="shared" si="19"/>
        <v>51-150</v>
      </c>
      <c r="H473" s="428"/>
      <c r="I473" s="428"/>
    </row>
    <row r="474" spans="2:9">
      <c r="B474" s="116">
        <v>36112119</v>
      </c>
      <c r="C474" s="119">
        <v>23</v>
      </c>
      <c r="D474" s="120">
        <f>VLOOKUP(B474,[3]ziaci!$A$1:$B$2102,2,FALSE)</f>
        <v>115.33333333333331</v>
      </c>
      <c r="E474" s="119">
        <f>IFERROR(VLOOKUP(B474,'[3]ZS s kniznicou'!$A$2:$A$1092,1,FALSE),0)</f>
        <v>0</v>
      </c>
      <c r="F474" s="450" t="str">
        <f t="shared" si="19"/>
        <v>do 50</v>
      </c>
      <c r="G474" s="451" t="str">
        <f t="shared" si="19"/>
        <v>51-150</v>
      </c>
      <c r="H474" s="428"/>
      <c r="I474" s="428"/>
    </row>
    <row r="475" spans="2:9">
      <c r="B475" s="116">
        <v>37863720</v>
      </c>
      <c r="C475" s="119">
        <v>23</v>
      </c>
      <c r="D475" s="120">
        <f>VLOOKUP(B475,[3]ziaci!$A$1:$B$2102,2,FALSE)</f>
        <v>115.33333333333333</v>
      </c>
      <c r="E475" s="119">
        <f>IFERROR(VLOOKUP(B475,'[3]ZS s kniznicou'!$A$2:$A$1092,1,FALSE),0)</f>
        <v>0</v>
      </c>
      <c r="F475" s="450" t="str">
        <f t="shared" si="19"/>
        <v>do 50</v>
      </c>
      <c r="G475" s="451" t="str">
        <f t="shared" si="19"/>
        <v>51-150</v>
      </c>
      <c r="H475" s="428"/>
      <c r="I475" s="428"/>
    </row>
    <row r="476" spans="2:9">
      <c r="B476" s="116">
        <v>710060009</v>
      </c>
      <c r="C476" s="119">
        <v>23</v>
      </c>
      <c r="D476" s="120">
        <f>VLOOKUP(B476,[3]ziaci!$A$1:$B$2102,2,FALSE)</f>
        <v>42</v>
      </c>
      <c r="E476" s="119">
        <f>IFERROR(VLOOKUP(B476,'[3]ZS s kniznicou'!$A$2:$A$1092,1,FALSE),0)</f>
        <v>0</v>
      </c>
      <c r="F476" s="450" t="str">
        <f t="shared" si="19"/>
        <v>do 50</v>
      </c>
      <c r="G476" s="451" t="str">
        <f t="shared" si="19"/>
        <v>do 50</v>
      </c>
      <c r="H476" s="428"/>
      <c r="I476" s="428"/>
    </row>
    <row r="477" spans="2:9">
      <c r="B477" s="116">
        <v>37874233</v>
      </c>
      <c r="C477" s="119">
        <v>23</v>
      </c>
      <c r="D477" s="120">
        <f>VLOOKUP(B477,[3]ziaci!$A$1:$B$2102,2,FALSE)</f>
        <v>365.33333333333331</v>
      </c>
      <c r="E477" s="119">
        <f>IFERROR(VLOOKUP(B477,'[3]ZS s kniznicou'!$A$2:$A$1092,1,FALSE),0)</f>
        <v>0</v>
      </c>
      <c r="F477" s="450" t="str">
        <f t="shared" si="19"/>
        <v>do 50</v>
      </c>
      <c r="G477" s="451" t="str">
        <f t="shared" si="19"/>
        <v>251 a viac</v>
      </c>
      <c r="H477" s="428"/>
      <c r="I477" s="428"/>
    </row>
    <row r="478" spans="2:9">
      <c r="B478" s="116">
        <v>710061897</v>
      </c>
      <c r="C478" s="119">
        <v>23</v>
      </c>
      <c r="D478" s="120">
        <f>VLOOKUP(B478,[3]ziaci!$A$1:$B$2102,2,FALSE)</f>
        <v>56</v>
      </c>
      <c r="E478" s="119">
        <f>IFERROR(VLOOKUP(B478,'[3]ZS s kniznicou'!$A$2:$A$1092,1,FALSE),0)</f>
        <v>0</v>
      </c>
      <c r="F478" s="450" t="str">
        <f t="shared" si="19"/>
        <v>do 50</v>
      </c>
      <c r="G478" s="451" t="str">
        <f t="shared" si="19"/>
        <v>51-150</v>
      </c>
      <c r="H478" s="428"/>
      <c r="I478" s="428"/>
    </row>
    <row r="479" spans="2:9">
      <c r="B479" s="116">
        <v>37864483</v>
      </c>
      <c r="C479" s="119">
        <v>23</v>
      </c>
      <c r="D479" s="120">
        <f>VLOOKUP(B479,[3]ziaci!$A$1:$B$2102,2,FALSE)</f>
        <v>71.666666666666657</v>
      </c>
      <c r="E479" s="119">
        <f>IFERROR(VLOOKUP(B479,'[3]ZS s kniznicou'!$A$2:$A$1092,1,FALSE),0)</f>
        <v>37864483</v>
      </c>
      <c r="F479" s="450" t="str">
        <f t="shared" si="19"/>
        <v>do 50</v>
      </c>
      <c r="G479" s="451" t="str">
        <f t="shared" si="19"/>
        <v>51-150</v>
      </c>
      <c r="H479" s="428"/>
      <c r="I479" s="428"/>
    </row>
    <row r="480" spans="2:9">
      <c r="B480" s="116">
        <v>37860801</v>
      </c>
      <c r="C480" s="119">
        <v>23</v>
      </c>
      <c r="D480" s="120">
        <f>VLOOKUP(B480,[3]ziaci!$A$1:$B$2102,2,FALSE)</f>
        <v>148.66666666666666</v>
      </c>
      <c r="E480" s="119">
        <f>IFERROR(VLOOKUP(B480,'[3]ZS s kniznicou'!$A$2:$A$1092,1,FALSE),0)</f>
        <v>37860801</v>
      </c>
      <c r="F480" s="450" t="str">
        <f t="shared" si="19"/>
        <v>do 50</v>
      </c>
      <c r="G480" s="451" t="str">
        <f t="shared" si="19"/>
        <v>51-150</v>
      </c>
      <c r="H480" s="428"/>
      <c r="I480" s="428"/>
    </row>
    <row r="481" spans="2:9">
      <c r="B481" s="116">
        <v>37828860</v>
      </c>
      <c r="C481" s="119">
        <v>23</v>
      </c>
      <c r="D481" s="120">
        <f>VLOOKUP(B481,[3]ziaci!$A$1:$B$2102,2,FALSE)</f>
        <v>370.33333333333331</v>
      </c>
      <c r="E481" s="119">
        <f>IFERROR(VLOOKUP(B481,'[3]ZS s kniznicou'!$A$2:$A$1092,1,FALSE),0)</f>
        <v>37828860</v>
      </c>
      <c r="F481" s="450" t="str">
        <f t="shared" si="19"/>
        <v>do 50</v>
      </c>
      <c r="G481" s="451" t="str">
        <f t="shared" si="19"/>
        <v>251 a viac</v>
      </c>
      <c r="H481" s="428"/>
      <c r="I481" s="428"/>
    </row>
    <row r="482" spans="2:9">
      <c r="B482" s="116">
        <v>37888684</v>
      </c>
      <c r="C482" s="119">
        <v>23</v>
      </c>
      <c r="D482" s="120">
        <f>VLOOKUP(B482,[3]ziaci!$A$1:$B$2102,2,FALSE)</f>
        <v>167</v>
      </c>
      <c r="E482" s="119">
        <f>IFERROR(VLOOKUP(B482,'[3]ZS s kniznicou'!$A$2:$A$1092,1,FALSE),0)</f>
        <v>37888684</v>
      </c>
      <c r="F482" s="450" t="str">
        <f t="shared" si="19"/>
        <v>do 50</v>
      </c>
      <c r="G482" s="451" t="str">
        <f t="shared" si="19"/>
        <v>151-250</v>
      </c>
      <c r="H482" s="428"/>
      <c r="I482" s="428"/>
    </row>
    <row r="483" spans="2:9">
      <c r="B483" s="116">
        <v>45025274</v>
      </c>
      <c r="C483" s="119">
        <v>23</v>
      </c>
      <c r="D483" s="120">
        <f>VLOOKUP(B483,[3]ziaci!$A$1:$B$2102,2,FALSE)</f>
        <v>146.33333333333331</v>
      </c>
      <c r="E483" s="119">
        <f>IFERROR(VLOOKUP(B483,'[3]ZS s kniznicou'!$A$2:$A$1092,1,FALSE),0)</f>
        <v>45025274</v>
      </c>
      <c r="F483" s="450" t="str">
        <f t="shared" si="19"/>
        <v>do 50</v>
      </c>
      <c r="G483" s="451" t="str">
        <f t="shared" si="19"/>
        <v>51-150</v>
      </c>
      <c r="H483" s="428"/>
      <c r="I483" s="428"/>
    </row>
    <row r="484" spans="2:9">
      <c r="B484" s="116">
        <v>37874039</v>
      </c>
      <c r="C484" s="119">
        <v>23</v>
      </c>
      <c r="D484" s="120">
        <f>VLOOKUP(B484,[3]ziaci!$A$1:$B$2102,2,FALSE)</f>
        <v>605.33333333333326</v>
      </c>
      <c r="E484" s="119">
        <f>IFERROR(VLOOKUP(B484,'[3]ZS s kniznicou'!$A$2:$A$1092,1,FALSE),0)</f>
        <v>37874039</v>
      </c>
      <c r="F484" s="450" t="str">
        <f t="shared" si="19"/>
        <v>do 50</v>
      </c>
      <c r="G484" s="451" t="str">
        <f t="shared" si="19"/>
        <v>251 a viac</v>
      </c>
      <c r="H484" s="428"/>
      <c r="I484" s="428"/>
    </row>
    <row r="485" spans="2:9">
      <c r="B485" s="116">
        <v>37873601</v>
      </c>
      <c r="C485" s="119">
        <v>23</v>
      </c>
      <c r="D485" s="120">
        <f>VLOOKUP(B485,[3]ziaci!$A$1:$B$2102,2,FALSE)</f>
        <v>74</v>
      </c>
      <c r="E485" s="119">
        <f>IFERROR(VLOOKUP(B485,'[3]ZS s kniznicou'!$A$2:$A$1092,1,FALSE),0)</f>
        <v>37873601</v>
      </c>
      <c r="F485" s="450" t="str">
        <f t="shared" si="19"/>
        <v>do 50</v>
      </c>
      <c r="G485" s="451" t="str">
        <f t="shared" si="19"/>
        <v>51-150</v>
      </c>
      <c r="H485" s="428"/>
      <c r="I485" s="428"/>
    </row>
    <row r="486" spans="2:9">
      <c r="B486" s="116">
        <v>37938215</v>
      </c>
      <c r="C486" s="119">
        <v>23</v>
      </c>
      <c r="D486" s="120">
        <f>VLOOKUP(B486,[3]ziaci!$A$1:$B$2102,2,FALSE)</f>
        <v>66.666666666666657</v>
      </c>
      <c r="E486" s="119">
        <f>IFERROR(VLOOKUP(B486,'[3]ZS s kniznicou'!$A$2:$A$1092,1,FALSE),0)</f>
        <v>37938215</v>
      </c>
      <c r="F486" s="450" t="str">
        <f t="shared" si="19"/>
        <v>do 50</v>
      </c>
      <c r="G486" s="451" t="str">
        <f t="shared" si="19"/>
        <v>51-150</v>
      </c>
      <c r="H486" s="428"/>
      <c r="I486" s="428"/>
    </row>
    <row r="487" spans="2:9">
      <c r="B487" s="116">
        <v>35543728</v>
      </c>
      <c r="C487" s="119">
        <v>23</v>
      </c>
      <c r="D487" s="120">
        <f>VLOOKUP(B487,[3]ziaci!$A$1:$B$2102,2,FALSE)</f>
        <v>52.666666666666657</v>
      </c>
      <c r="E487" s="119">
        <f>IFERROR(VLOOKUP(B487,'[3]ZS s kniznicou'!$A$2:$A$1092,1,FALSE),0)</f>
        <v>35543728</v>
      </c>
      <c r="F487" s="450" t="str">
        <f t="shared" si="19"/>
        <v>do 50</v>
      </c>
      <c r="G487" s="451" t="str">
        <f t="shared" si="19"/>
        <v>51-150</v>
      </c>
      <c r="H487" s="428"/>
      <c r="I487" s="428"/>
    </row>
    <row r="488" spans="2:9">
      <c r="B488" s="116">
        <v>36094111</v>
      </c>
      <c r="C488" s="119">
        <v>22</v>
      </c>
      <c r="D488" s="120">
        <f>VLOOKUP(B488,[3]ziaci!$A$1:$B$2102,2,FALSE)</f>
        <v>63.666666666666664</v>
      </c>
      <c r="E488" s="119">
        <f>IFERROR(VLOOKUP(B488,'[3]ZS s kniznicou'!$A$2:$A$1092,1,FALSE),0)</f>
        <v>36094111</v>
      </c>
      <c r="F488" s="450" t="str">
        <f t="shared" si="19"/>
        <v>do 50</v>
      </c>
      <c r="G488" s="451" t="str">
        <f t="shared" si="19"/>
        <v>51-150</v>
      </c>
      <c r="H488" s="428"/>
      <c r="I488" s="428"/>
    </row>
    <row r="489" spans="2:9">
      <c r="B489" s="116">
        <v>36094234</v>
      </c>
      <c r="C489" s="119">
        <v>22</v>
      </c>
      <c r="D489" s="120">
        <f>VLOOKUP(B489,[3]ziaci!$A$1:$B$2102,2,FALSE)</f>
        <v>327.66666666666663</v>
      </c>
      <c r="E489" s="119">
        <f>IFERROR(VLOOKUP(B489,'[3]ZS s kniznicou'!$A$2:$A$1092,1,FALSE),0)</f>
        <v>0</v>
      </c>
      <c r="F489" s="450" t="str">
        <f t="shared" si="19"/>
        <v>do 50</v>
      </c>
      <c r="G489" s="451" t="str">
        <f t="shared" si="19"/>
        <v>251 a viac</v>
      </c>
      <c r="H489" s="428"/>
      <c r="I489" s="428"/>
    </row>
    <row r="490" spans="2:9">
      <c r="B490" s="116">
        <v>37864271</v>
      </c>
      <c r="C490" s="119">
        <v>22</v>
      </c>
      <c r="D490" s="120">
        <f>VLOOKUP(B490,[3]ziaci!$A$1:$B$2102,2,FALSE)</f>
        <v>268.66666666666663</v>
      </c>
      <c r="E490" s="119">
        <f>IFERROR(VLOOKUP(B490,'[3]ZS s kniznicou'!$A$2:$A$1092,1,FALSE),0)</f>
        <v>0</v>
      </c>
      <c r="F490" s="450" t="str">
        <f t="shared" si="19"/>
        <v>do 50</v>
      </c>
      <c r="G490" s="451" t="str">
        <f t="shared" si="19"/>
        <v>251 a viac</v>
      </c>
      <c r="H490" s="428"/>
      <c r="I490" s="428"/>
    </row>
    <row r="491" spans="2:9">
      <c r="B491" s="116">
        <v>37831585</v>
      </c>
      <c r="C491" s="119">
        <v>22</v>
      </c>
      <c r="D491" s="120">
        <f>VLOOKUP(B491,[3]ziaci!$A$1:$B$2102,2,FALSE)</f>
        <v>43.666666666666664</v>
      </c>
      <c r="E491" s="119">
        <f>IFERROR(VLOOKUP(B491,'[3]ZS s kniznicou'!$A$2:$A$1092,1,FALSE),0)</f>
        <v>0</v>
      </c>
      <c r="F491" s="450" t="str">
        <f t="shared" si="19"/>
        <v>do 50</v>
      </c>
      <c r="G491" s="451" t="str">
        <f t="shared" si="19"/>
        <v>do 50</v>
      </c>
      <c r="H491" s="428"/>
      <c r="I491" s="428"/>
    </row>
    <row r="492" spans="2:9">
      <c r="B492" s="116">
        <v>710059914</v>
      </c>
      <c r="C492" s="119">
        <v>22</v>
      </c>
      <c r="D492" s="120">
        <f>VLOOKUP(B492,[3]ziaci!$A$1:$B$2102,2,FALSE)</f>
        <v>32.333333333333329</v>
      </c>
      <c r="E492" s="119">
        <f>IFERROR(VLOOKUP(B492,'[3]ZS s kniznicou'!$A$2:$A$1092,1,FALSE),0)</f>
        <v>0</v>
      </c>
      <c r="F492" s="450" t="str">
        <f t="shared" si="19"/>
        <v>do 50</v>
      </c>
      <c r="G492" s="451" t="str">
        <f t="shared" si="19"/>
        <v>do 50</v>
      </c>
      <c r="H492" s="428"/>
      <c r="I492" s="428"/>
    </row>
    <row r="493" spans="2:9">
      <c r="B493" s="116">
        <v>710063660</v>
      </c>
      <c r="C493" s="119">
        <v>22</v>
      </c>
      <c r="D493" s="120">
        <f>VLOOKUP(B493,[3]ziaci!$A$1:$B$2102,2,FALSE)</f>
        <v>51.666666666666664</v>
      </c>
      <c r="E493" s="119">
        <f>IFERROR(VLOOKUP(B493,'[3]ZS s kniznicou'!$A$2:$A$1092,1,FALSE),0)</f>
        <v>0</v>
      </c>
      <c r="F493" s="450" t="str">
        <f t="shared" si="19"/>
        <v>do 50</v>
      </c>
      <c r="G493" s="451" t="str">
        <f t="shared" si="19"/>
        <v>51-150</v>
      </c>
      <c r="H493" s="428"/>
      <c r="I493" s="428"/>
    </row>
    <row r="494" spans="2:9">
      <c r="B494" s="116">
        <v>710063865</v>
      </c>
      <c r="C494" s="119">
        <v>22</v>
      </c>
      <c r="D494" s="120">
        <f>VLOOKUP(B494,[3]ziaci!$A$1:$B$2102,2,FALSE)</f>
        <v>22.666666666666664</v>
      </c>
      <c r="E494" s="119">
        <f>IFERROR(VLOOKUP(B494,'[3]ZS s kniznicou'!$A$2:$A$1092,1,FALSE),0)</f>
        <v>0</v>
      </c>
      <c r="F494" s="450" t="str">
        <f t="shared" si="19"/>
        <v>do 50</v>
      </c>
      <c r="G494" s="451" t="str">
        <f t="shared" si="19"/>
        <v>do 50</v>
      </c>
      <c r="H494" s="428"/>
      <c r="I494" s="428"/>
    </row>
    <row r="495" spans="2:9">
      <c r="B495" s="116">
        <v>37864581</v>
      </c>
      <c r="C495" s="119">
        <v>22</v>
      </c>
      <c r="D495" s="120">
        <f>VLOOKUP(B495,[3]ziaci!$A$1:$B$2102,2,FALSE)</f>
        <v>482.33333333333331</v>
      </c>
      <c r="E495" s="119">
        <f>IFERROR(VLOOKUP(B495,'[3]ZS s kniznicou'!$A$2:$A$1092,1,FALSE),0)</f>
        <v>37864581</v>
      </c>
      <c r="F495" s="450" t="str">
        <f t="shared" si="19"/>
        <v>do 50</v>
      </c>
      <c r="G495" s="451" t="str">
        <f t="shared" si="19"/>
        <v>251 a viac</v>
      </c>
      <c r="H495" s="428"/>
      <c r="I495" s="428"/>
    </row>
    <row r="496" spans="2:9">
      <c r="B496" s="116">
        <v>37864092</v>
      </c>
      <c r="C496" s="119">
        <v>22</v>
      </c>
      <c r="D496" s="120">
        <f>VLOOKUP(B496,[3]ziaci!$A$1:$B$2102,2,FALSE)</f>
        <v>159.66666666666666</v>
      </c>
      <c r="E496" s="119">
        <f>IFERROR(VLOOKUP(B496,'[3]ZS s kniznicou'!$A$2:$A$1092,1,FALSE),0)</f>
        <v>37864092</v>
      </c>
      <c r="F496" s="450" t="str">
        <f t="shared" si="19"/>
        <v>do 50</v>
      </c>
      <c r="G496" s="451" t="str">
        <f t="shared" si="19"/>
        <v>151-250</v>
      </c>
      <c r="H496" s="428"/>
      <c r="I496" s="428"/>
    </row>
    <row r="497" spans="2:9">
      <c r="B497" s="116">
        <v>42434718</v>
      </c>
      <c r="C497" s="119">
        <v>22</v>
      </c>
      <c r="D497" s="120">
        <f>VLOOKUP(B497,[3]ziaci!$A$1:$B$2102,2,FALSE)</f>
        <v>229</v>
      </c>
      <c r="E497" s="119">
        <f>IFERROR(VLOOKUP(B497,'[3]ZS s kniznicou'!$A$2:$A$1092,1,FALSE),0)</f>
        <v>0</v>
      </c>
      <c r="F497" s="450" t="str">
        <f t="shared" si="19"/>
        <v>do 50</v>
      </c>
      <c r="G497" s="451" t="str">
        <f t="shared" si="19"/>
        <v>151-250</v>
      </c>
      <c r="H497" s="428"/>
      <c r="I497" s="428"/>
    </row>
    <row r="498" spans="2:9">
      <c r="B498" s="116">
        <v>37831721</v>
      </c>
      <c r="C498" s="119">
        <v>22</v>
      </c>
      <c r="D498" s="120">
        <f>VLOOKUP(B498,[3]ziaci!$A$1:$B$2102,2,FALSE)</f>
        <v>304.66666666666663</v>
      </c>
      <c r="E498" s="119">
        <f>IFERROR(VLOOKUP(B498,'[3]ZS s kniznicou'!$A$2:$A$1092,1,FALSE),0)</f>
        <v>37831721</v>
      </c>
      <c r="F498" s="450" t="str">
        <f t="shared" si="19"/>
        <v>do 50</v>
      </c>
      <c r="G498" s="451" t="str">
        <f t="shared" si="19"/>
        <v>251 a viac</v>
      </c>
      <c r="H498" s="428"/>
      <c r="I498" s="428"/>
    </row>
    <row r="499" spans="2:9">
      <c r="B499" s="116">
        <v>35991496</v>
      </c>
      <c r="C499" s="119">
        <v>22</v>
      </c>
      <c r="D499" s="120">
        <f>VLOOKUP(B499,[3]ziaci!$A$1:$B$2102,2,FALSE)</f>
        <v>479.66666666666663</v>
      </c>
      <c r="E499" s="119">
        <f>IFERROR(VLOOKUP(B499,'[3]ZS s kniznicou'!$A$2:$A$1092,1,FALSE),0)</f>
        <v>35991496</v>
      </c>
      <c r="F499" s="450" t="str">
        <f t="shared" si="19"/>
        <v>do 50</v>
      </c>
      <c r="G499" s="451" t="str">
        <f t="shared" si="19"/>
        <v>251 a viac</v>
      </c>
      <c r="H499" s="428"/>
      <c r="I499" s="428"/>
    </row>
    <row r="500" spans="2:9">
      <c r="B500" s="116">
        <v>37874012</v>
      </c>
      <c r="C500" s="119">
        <v>22</v>
      </c>
      <c r="D500" s="120">
        <f>VLOOKUP(B500,[3]ziaci!$A$1:$B$2102,2,FALSE)</f>
        <v>553.33333333333326</v>
      </c>
      <c r="E500" s="119">
        <f>IFERROR(VLOOKUP(B500,'[3]ZS s kniznicou'!$A$2:$A$1092,1,FALSE),0)</f>
        <v>37874012</v>
      </c>
      <c r="F500" s="450" t="str">
        <f t="shared" si="19"/>
        <v>do 50</v>
      </c>
      <c r="G500" s="451" t="str">
        <f t="shared" si="19"/>
        <v>251 a viac</v>
      </c>
      <c r="H500" s="428"/>
      <c r="I500" s="428"/>
    </row>
    <row r="501" spans="2:9">
      <c r="B501" s="116">
        <v>37876104</v>
      </c>
      <c r="C501" s="119">
        <v>22</v>
      </c>
      <c r="D501" s="120">
        <f>VLOOKUP(B501,[3]ziaci!$A$1:$B$2102,2,FALSE)</f>
        <v>45.333333333333329</v>
      </c>
      <c r="E501" s="119">
        <f>IFERROR(VLOOKUP(B501,'[3]ZS s kniznicou'!$A$2:$A$1092,1,FALSE),0)</f>
        <v>37876104</v>
      </c>
      <c r="F501" s="450" t="str">
        <f t="shared" si="19"/>
        <v>do 50</v>
      </c>
      <c r="G501" s="451" t="str">
        <f t="shared" si="19"/>
        <v>do 50</v>
      </c>
      <c r="H501" s="428"/>
      <c r="I501" s="428"/>
    </row>
    <row r="502" spans="2:9">
      <c r="B502" s="116">
        <v>37873831</v>
      </c>
      <c r="C502" s="119">
        <v>22</v>
      </c>
      <c r="D502" s="120">
        <f>VLOOKUP(B502,[3]ziaci!$A$1:$B$2102,2,FALSE)</f>
        <v>368.33333333333331</v>
      </c>
      <c r="E502" s="119">
        <f>IFERROR(VLOOKUP(B502,'[3]ZS s kniznicou'!$A$2:$A$1092,1,FALSE),0)</f>
        <v>37873831</v>
      </c>
      <c r="F502" s="450" t="str">
        <f t="shared" si="19"/>
        <v>do 50</v>
      </c>
      <c r="G502" s="451" t="str">
        <f t="shared" si="19"/>
        <v>251 a viac</v>
      </c>
      <c r="H502" s="428"/>
      <c r="I502" s="428"/>
    </row>
    <row r="503" spans="2:9">
      <c r="B503" s="116">
        <v>710063172</v>
      </c>
      <c r="C503" s="119">
        <v>22</v>
      </c>
      <c r="D503" s="120">
        <f>VLOOKUP(B503,[3]ziaci!$A$1:$B$2102,2,FALSE)</f>
        <v>60.666666666666664</v>
      </c>
      <c r="E503" s="119">
        <f>IFERROR(VLOOKUP(B503,'[3]ZS s kniznicou'!$A$2:$A$1092,1,FALSE),0)</f>
        <v>710063172</v>
      </c>
      <c r="F503" s="450" t="str">
        <f t="shared" si="19"/>
        <v>do 50</v>
      </c>
      <c r="G503" s="451" t="str">
        <f t="shared" si="19"/>
        <v>51-150</v>
      </c>
      <c r="H503" s="428"/>
      <c r="I503" s="428"/>
    </row>
    <row r="504" spans="2:9">
      <c r="B504" s="116">
        <v>710059752</v>
      </c>
      <c r="C504" s="119">
        <v>21</v>
      </c>
      <c r="D504" s="120">
        <f>VLOOKUP(B504,[3]ziaci!$A$1:$B$2102,2,FALSE)</f>
        <v>26.333333333333332</v>
      </c>
      <c r="E504" s="119">
        <f>IFERROR(VLOOKUP(B504,'[3]ZS s kniznicou'!$A$2:$A$1092,1,FALSE),0)</f>
        <v>0</v>
      </c>
      <c r="F504" s="450" t="str">
        <f t="shared" si="19"/>
        <v>do 50</v>
      </c>
      <c r="G504" s="451" t="str">
        <f t="shared" si="19"/>
        <v>do 50</v>
      </c>
      <c r="H504" s="428"/>
      <c r="I504" s="428"/>
    </row>
    <row r="505" spans="2:9">
      <c r="B505" s="116">
        <v>37831861</v>
      </c>
      <c r="C505" s="119">
        <v>21</v>
      </c>
      <c r="D505" s="120">
        <f>VLOOKUP(B505,[3]ziaci!$A$1:$B$2102,2,FALSE)</f>
        <v>120</v>
      </c>
      <c r="E505" s="119">
        <f>IFERROR(VLOOKUP(B505,'[3]ZS s kniznicou'!$A$2:$A$1092,1,FALSE),0)</f>
        <v>0</v>
      </c>
      <c r="F505" s="450" t="str">
        <f t="shared" si="19"/>
        <v>do 50</v>
      </c>
      <c r="G505" s="451" t="str">
        <f t="shared" si="19"/>
        <v>51-150</v>
      </c>
      <c r="H505" s="428"/>
      <c r="I505" s="428"/>
    </row>
    <row r="506" spans="2:9">
      <c r="B506" s="116">
        <v>37877062</v>
      </c>
      <c r="C506" s="119">
        <v>21</v>
      </c>
      <c r="D506" s="120">
        <f>VLOOKUP(B506,[3]ziaci!$A$1:$B$2102,2,FALSE)</f>
        <v>410.66666666666663</v>
      </c>
      <c r="E506" s="119">
        <f>IFERROR(VLOOKUP(B506,'[3]ZS s kniznicou'!$A$2:$A$1092,1,FALSE),0)</f>
        <v>0</v>
      </c>
      <c r="F506" s="450" t="str">
        <f t="shared" si="19"/>
        <v>do 50</v>
      </c>
      <c r="G506" s="451" t="str">
        <f t="shared" si="19"/>
        <v>251 a viac</v>
      </c>
      <c r="H506" s="428"/>
      <c r="I506" s="428"/>
    </row>
    <row r="507" spans="2:9">
      <c r="B507" s="116">
        <v>710063105</v>
      </c>
      <c r="C507" s="119">
        <v>21</v>
      </c>
      <c r="D507" s="120">
        <f>VLOOKUP(B507,[3]ziaci!$A$1:$B$2102,2,FALSE)</f>
        <v>28.333333333333332</v>
      </c>
      <c r="E507" s="119">
        <f>IFERROR(VLOOKUP(B507,'[3]ZS s kniznicou'!$A$2:$A$1092,1,FALSE),0)</f>
        <v>0</v>
      </c>
      <c r="F507" s="450" t="str">
        <f t="shared" si="19"/>
        <v>do 50</v>
      </c>
      <c r="G507" s="451" t="str">
        <f t="shared" si="19"/>
        <v>do 50</v>
      </c>
      <c r="H507" s="428"/>
      <c r="I507" s="428"/>
    </row>
    <row r="508" spans="2:9">
      <c r="B508" s="116">
        <v>710063393</v>
      </c>
      <c r="C508" s="119">
        <v>21</v>
      </c>
      <c r="D508" s="120">
        <f>VLOOKUP(B508,[3]ziaci!$A$1:$B$2102,2,FALSE)</f>
        <v>50</v>
      </c>
      <c r="E508" s="119">
        <f>IFERROR(VLOOKUP(B508,'[3]ZS s kniznicou'!$A$2:$A$1092,1,FALSE),0)</f>
        <v>0</v>
      </c>
      <c r="F508" s="450" t="str">
        <f t="shared" si="19"/>
        <v>do 50</v>
      </c>
      <c r="G508" s="451" t="str">
        <f t="shared" si="19"/>
        <v>do 50</v>
      </c>
      <c r="H508" s="428"/>
      <c r="I508" s="428"/>
    </row>
    <row r="509" spans="2:9">
      <c r="B509" s="116">
        <v>614564</v>
      </c>
      <c r="C509" s="119">
        <v>21</v>
      </c>
      <c r="D509" s="120">
        <f>VLOOKUP(B509,[3]ziaci!$A$1:$B$2102,2,FALSE)</f>
        <v>348.33333333333331</v>
      </c>
      <c r="E509" s="119">
        <f>IFERROR(VLOOKUP(B509,'[3]ZS s kniznicou'!$A$2:$A$1092,1,FALSE),0)</f>
        <v>614564</v>
      </c>
      <c r="F509" s="450" t="str">
        <f t="shared" si="19"/>
        <v>do 50</v>
      </c>
      <c r="G509" s="451" t="str">
        <f t="shared" si="19"/>
        <v>251 a viac</v>
      </c>
      <c r="H509" s="428"/>
      <c r="I509" s="428"/>
    </row>
    <row r="510" spans="2:9">
      <c r="B510" s="116">
        <v>37888421</v>
      </c>
      <c r="C510" s="119">
        <v>21</v>
      </c>
      <c r="D510" s="120">
        <f>VLOOKUP(B510,[3]ziaci!$A$1:$B$2102,2,FALSE)</f>
        <v>662.33333333333326</v>
      </c>
      <c r="E510" s="119">
        <f>IFERROR(VLOOKUP(B510,'[3]ZS s kniznicou'!$A$2:$A$1092,1,FALSE),0)</f>
        <v>37888421</v>
      </c>
      <c r="F510" s="450" t="str">
        <f t="shared" si="19"/>
        <v>do 50</v>
      </c>
      <c r="G510" s="451" t="str">
        <f t="shared" si="19"/>
        <v>251 a viac</v>
      </c>
      <c r="H510" s="428"/>
      <c r="I510" s="428"/>
    </row>
    <row r="511" spans="2:9">
      <c r="B511" s="116">
        <v>35519151</v>
      </c>
      <c r="C511" s="119">
        <v>21</v>
      </c>
      <c r="D511" s="120">
        <f>VLOOKUP(B511,[3]ziaci!$A$1:$B$2102,2,FALSE)</f>
        <v>564.66666666666663</v>
      </c>
      <c r="E511" s="119">
        <f>IFERROR(VLOOKUP(B511,'[3]ZS s kniznicou'!$A$2:$A$1092,1,FALSE),0)</f>
        <v>35519151</v>
      </c>
      <c r="F511" s="450" t="str">
        <f t="shared" si="19"/>
        <v>do 50</v>
      </c>
      <c r="G511" s="451" t="str">
        <f t="shared" si="19"/>
        <v>251 a viac</v>
      </c>
      <c r="H511" s="428"/>
      <c r="I511" s="428"/>
    </row>
    <row r="512" spans="2:9">
      <c r="B512" s="116">
        <v>37874098</v>
      </c>
      <c r="C512" s="119">
        <v>21</v>
      </c>
      <c r="D512" s="120">
        <f>VLOOKUP(B512,[3]ziaci!$A$1:$B$2102,2,FALSE)</f>
        <v>487.99999999999994</v>
      </c>
      <c r="E512" s="119">
        <f>IFERROR(VLOOKUP(B512,'[3]ZS s kniznicou'!$A$2:$A$1092,1,FALSE),0)</f>
        <v>37874098</v>
      </c>
      <c r="F512" s="450" t="str">
        <f t="shared" si="19"/>
        <v>do 50</v>
      </c>
      <c r="G512" s="451" t="str">
        <f t="shared" si="19"/>
        <v>251 a viac</v>
      </c>
      <c r="H512" s="428"/>
      <c r="I512" s="428"/>
    </row>
    <row r="513" spans="2:9">
      <c r="B513" s="116">
        <v>37876864</v>
      </c>
      <c r="C513" s="119">
        <v>21</v>
      </c>
      <c r="D513" s="120">
        <f>VLOOKUP(B513,[3]ziaci!$A$1:$B$2102,2,FALSE)</f>
        <v>278.66666666666663</v>
      </c>
      <c r="E513" s="119">
        <f>IFERROR(VLOOKUP(B513,'[3]ZS s kniznicou'!$A$2:$A$1092,1,FALSE),0)</f>
        <v>37876864</v>
      </c>
      <c r="F513" s="450" t="str">
        <f t="shared" si="19"/>
        <v>do 50</v>
      </c>
      <c r="G513" s="451" t="str">
        <f t="shared" si="19"/>
        <v>251 a viac</v>
      </c>
      <c r="H513" s="428"/>
      <c r="I513" s="428"/>
    </row>
    <row r="514" spans="2:9">
      <c r="B514" s="116">
        <v>710062575</v>
      </c>
      <c r="C514" s="119">
        <v>21</v>
      </c>
      <c r="D514" s="120">
        <f>VLOOKUP(B514,[3]ziaci!$A$1:$B$2102,2,FALSE)</f>
        <v>50.333333333333329</v>
      </c>
      <c r="E514" s="119">
        <f>IFERROR(VLOOKUP(B514,'[3]ZS s kniznicou'!$A$2:$A$1092,1,FALSE),0)</f>
        <v>710062575</v>
      </c>
      <c r="F514" s="450" t="str">
        <f t="shared" si="19"/>
        <v>do 50</v>
      </c>
      <c r="G514" s="451" t="str">
        <f t="shared" si="19"/>
        <v>do 50</v>
      </c>
      <c r="H514" s="428"/>
      <c r="I514" s="428"/>
    </row>
    <row r="515" spans="2:9">
      <c r="B515" s="116">
        <v>31953271</v>
      </c>
      <c r="C515" s="119">
        <v>21</v>
      </c>
      <c r="D515" s="120">
        <f>VLOOKUP(B515,[3]ziaci!$A$1:$B$2102,2,FALSE)</f>
        <v>489.99999999999994</v>
      </c>
      <c r="E515" s="119">
        <f>IFERROR(VLOOKUP(B515,'[3]ZS s kniznicou'!$A$2:$A$1092,1,FALSE),0)</f>
        <v>31953271</v>
      </c>
      <c r="F515" s="450" t="str">
        <f t="shared" si="19"/>
        <v>do 50</v>
      </c>
      <c r="G515" s="451" t="str">
        <f t="shared" si="19"/>
        <v>251 a viac</v>
      </c>
      <c r="H515" s="428"/>
      <c r="I515" s="428"/>
    </row>
    <row r="516" spans="2:9">
      <c r="B516" s="116">
        <v>31302912</v>
      </c>
      <c r="C516" s="119">
        <v>21</v>
      </c>
      <c r="D516" s="120">
        <f>VLOOKUP(B516,[3]ziaci!$A$1:$B$2102,2,FALSE)</f>
        <v>623</v>
      </c>
      <c r="E516" s="119">
        <f>IFERROR(VLOOKUP(B516,'[3]ZS s kniznicou'!$A$2:$A$1092,1,FALSE),0)</f>
        <v>31302912</v>
      </c>
      <c r="F516" s="450" t="str">
        <f t="shared" si="19"/>
        <v>do 50</v>
      </c>
      <c r="G516" s="451" t="str">
        <f t="shared" si="19"/>
        <v>251 a viac</v>
      </c>
      <c r="H516" s="428"/>
      <c r="I516" s="428"/>
    </row>
    <row r="517" spans="2:9">
      <c r="B517" s="116">
        <v>17080746</v>
      </c>
      <c r="C517" s="119">
        <v>21</v>
      </c>
      <c r="D517" s="120">
        <f>VLOOKUP(B517,[3]ziaci!$A$1:$B$2102,2,FALSE)</f>
        <v>299</v>
      </c>
      <c r="E517" s="119">
        <f>IFERROR(VLOOKUP(B517,'[3]ZS s kniznicou'!$A$2:$A$1092,1,FALSE),0)</f>
        <v>17080746</v>
      </c>
      <c r="F517" s="450" t="str">
        <f t="shared" si="19"/>
        <v>do 50</v>
      </c>
      <c r="G517" s="451" t="str">
        <f t="shared" si="19"/>
        <v>251 a viac</v>
      </c>
      <c r="H517" s="428"/>
      <c r="I517" s="428"/>
    </row>
    <row r="518" spans="2:9">
      <c r="B518" s="116">
        <v>710061870</v>
      </c>
      <c r="C518" s="119">
        <v>21</v>
      </c>
      <c r="D518" s="120">
        <f>VLOOKUP(B518,[3]ziaci!$A$1:$B$2102,2,FALSE)</f>
        <v>80.666666666666657</v>
      </c>
      <c r="E518" s="119">
        <f>IFERROR(VLOOKUP(B518,'[3]ZS s kniznicou'!$A$2:$A$1092,1,FALSE),0)</f>
        <v>710061870</v>
      </c>
      <c r="F518" s="450" t="str">
        <f t="shared" si="19"/>
        <v>do 50</v>
      </c>
      <c r="G518" s="451" t="str">
        <f t="shared" si="19"/>
        <v>51-150</v>
      </c>
      <c r="H518" s="428"/>
      <c r="I518" s="428"/>
    </row>
    <row r="519" spans="2:9">
      <c r="B519" s="116">
        <v>35541202</v>
      </c>
      <c r="C519" s="119">
        <v>21</v>
      </c>
      <c r="D519" s="120">
        <f>VLOOKUP(B519,[3]ziaci!$A$1:$B$2102,2,FALSE)</f>
        <v>509.66666666666663</v>
      </c>
      <c r="E519" s="119">
        <f>IFERROR(VLOOKUP(B519,'[3]ZS s kniznicou'!$A$2:$A$1092,1,FALSE),0)</f>
        <v>35541202</v>
      </c>
      <c r="F519" s="450" t="str">
        <f t="shared" si="19"/>
        <v>do 50</v>
      </c>
      <c r="G519" s="451" t="str">
        <f t="shared" si="19"/>
        <v>251 a viac</v>
      </c>
      <c r="H519" s="428"/>
      <c r="I519" s="428"/>
    </row>
    <row r="520" spans="2:9">
      <c r="B520" s="116">
        <v>37860879</v>
      </c>
      <c r="C520" s="119">
        <v>20</v>
      </c>
      <c r="D520" s="120">
        <f>VLOOKUP(B520,[3]ziaci!$A$1:$B$2102,2,FALSE)</f>
        <v>493</v>
      </c>
      <c r="E520" s="119">
        <f>IFERROR(VLOOKUP(B520,'[3]ZS s kniznicou'!$A$2:$A$1092,1,FALSE),0)</f>
        <v>0</v>
      </c>
      <c r="F520" s="450" t="str">
        <f t="shared" si="19"/>
        <v>do 50</v>
      </c>
      <c r="G520" s="451" t="str">
        <f t="shared" si="19"/>
        <v>251 a viac</v>
      </c>
      <c r="H520" s="428"/>
      <c r="I520" s="428"/>
    </row>
    <row r="521" spans="2:9">
      <c r="B521" s="116">
        <v>37828355</v>
      </c>
      <c r="C521" s="119">
        <v>20</v>
      </c>
      <c r="D521" s="120">
        <f>VLOOKUP(B521,[3]ziaci!$A$1:$B$2102,2,FALSE)</f>
        <v>202</v>
      </c>
      <c r="E521" s="119">
        <f>IFERROR(VLOOKUP(B521,'[3]ZS s kniznicou'!$A$2:$A$1092,1,FALSE),0)</f>
        <v>0</v>
      </c>
      <c r="F521" s="450" t="str">
        <f t="shared" si="19"/>
        <v>do 50</v>
      </c>
      <c r="G521" s="451" t="str">
        <f t="shared" si="19"/>
        <v>151-250</v>
      </c>
      <c r="H521" s="428"/>
      <c r="I521" s="428"/>
    </row>
    <row r="522" spans="2:9">
      <c r="B522" s="116">
        <v>710059701</v>
      </c>
      <c r="C522" s="119">
        <v>20</v>
      </c>
      <c r="D522" s="120">
        <f>VLOOKUP(B522,[3]ziaci!$A$1:$B$2102,2,FALSE)</f>
        <v>27.666666666666664</v>
      </c>
      <c r="E522" s="119">
        <f>IFERROR(VLOOKUP(B522,'[3]ZS s kniznicou'!$A$2:$A$1092,1,FALSE),0)</f>
        <v>0</v>
      </c>
      <c r="F522" s="450" t="str">
        <f t="shared" si="19"/>
        <v>do 50</v>
      </c>
      <c r="G522" s="451" t="str">
        <f t="shared" si="19"/>
        <v>do 50</v>
      </c>
      <c r="H522" s="428"/>
      <c r="I522" s="428"/>
    </row>
    <row r="523" spans="2:9">
      <c r="B523" s="116">
        <v>37831747</v>
      </c>
      <c r="C523" s="119">
        <v>20</v>
      </c>
      <c r="D523" s="120">
        <f>VLOOKUP(B523,[3]ziaci!$A$1:$B$2102,2,FALSE)</f>
        <v>160.66666666666666</v>
      </c>
      <c r="E523" s="119">
        <f>IFERROR(VLOOKUP(B523,'[3]ZS s kniznicou'!$A$2:$A$1092,1,FALSE),0)</f>
        <v>0</v>
      </c>
      <c r="F523" s="450" t="str">
        <f t="shared" si="19"/>
        <v>do 50</v>
      </c>
      <c r="G523" s="451" t="str">
        <f t="shared" si="19"/>
        <v>151-250</v>
      </c>
      <c r="H523" s="428"/>
      <c r="I523" s="428"/>
    </row>
    <row r="524" spans="2:9">
      <c r="B524" s="116">
        <v>710059930</v>
      </c>
      <c r="C524" s="119">
        <v>20</v>
      </c>
      <c r="D524" s="120">
        <f>VLOOKUP(B524,[3]ziaci!$A$1:$B$2102,2,FALSE)</f>
        <v>32.333333333333329</v>
      </c>
      <c r="E524" s="119">
        <f>IFERROR(VLOOKUP(B524,'[3]ZS s kniznicou'!$A$2:$A$1092,1,FALSE),0)</f>
        <v>0</v>
      </c>
      <c r="F524" s="450" t="str">
        <f t="shared" si="19"/>
        <v>do 50</v>
      </c>
      <c r="G524" s="451" t="str">
        <f t="shared" si="19"/>
        <v>do 50</v>
      </c>
      <c r="H524" s="428"/>
      <c r="I524" s="428"/>
    </row>
    <row r="525" spans="2:9">
      <c r="B525" s="116">
        <v>37831283</v>
      </c>
      <c r="C525" s="119">
        <v>20</v>
      </c>
      <c r="D525" s="120">
        <f>VLOOKUP(B525,[3]ziaci!$A$1:$B$2102,2,FALSE)</f>
        <v>402</v>
      </c>
      <c r="E525" s="119">
        <f>IFERROR(VLOOKUP(B525,'[3]ZS s kniznicou'!$A$2:$A$1092,1,FALSE),0)</f>
        <v>0</v>
      </c>
      <c r="F525" s="450" t="str">
        <f t="shared" si="19"/>
        <v>do 50</v>
      </c>
      <c r="G525" s="451" t="str">
        <f t="shared" si="19"/>
        <v>251 a viac</v>
      </c>
      <c r="H525" s="428"/>
      <c r="I525" s="428"/>
    </row>
    <row r="526" spans="2:9">
      <c r="B526" s="116">
        <v>710060190</v>
      </c>
      <c r="C526" s="119">
        <v>20</v>
      </c>
      <c r="D526" s="120">
        <f>VLOOKUP(B526,[3]ziaci!$A$1:$B$2102,2,FALSE)</f>
        <v>34.666666666666664</v>
      </c>
      <c r="E526" s="119">
        <f>IFERROR(VLOOKUP(B526,'[3]ZS s kniznicou'!$A$2:$A$1092,1,FALSE),0)</f>
        <v>0</v>
      </c>
      <c r="F526" s="450" t="str">
        <f t="shared" si="19"/>
        <v>do 50</v>
      </c>
      <c r="G526" s="451" t="str">
        <f t="shared" si="19"/>
        <v>do 50</v>
      </c>
      <c r="H526" s="428"/>
      <c r="I526" s="428"/>
    </row>
    <row r="527" spans="2:9">
      <c r="B527" s="116">
        <v>37873814</v>
      </c>
      <c r="C527" s="119">
        <v>20</v>
      </c>
      <c r="D527" s="120">
        <f>VLOOKUP(B527,[3]ziaci!$A$1:$B$2102,2,FALSE)</f>
        <v>282.66666666666663</v>
      </c>
      <c r="E527" s="119">
        <f>IFERROR(VLOOKUP(B527,'[3]ZS s kniznicou'!$A$2:$A$1092,1,FALSE),0)</f>
        <v>0</v>
      </c>
      <c r="F527" s="450" t="str">
        <f t="shared" si="19"/>
        <v>do 50</v>
      </c>
      <c r="G527" s="451" t="str">
        <f t="shared" si="19"/>
        <v>251 a viac</v>
      </c>
      <c r="H527" s="428"/>
      <c r="I527" s="428"/>
    </row>
    <row r="528" spans="2:9">
      <c r="B528" s="116">
        <v>37873369</v>
      </c>
      <c r="C528" s="119">
        <v>20</v>
      </c>
      <c r="D528" s="120">
        <f>VLOOKUP(B528,[3]ziaci!$A$1:$B$2102,2,FALSE)</f>
        <v>624.33333333333326</v>
      </c>
      <c r="E528" s="119">
        <f>IFERROR(VLOOKUP(B528,'[3]ZS s kniznicou'!$A$2:$A$1092,1,FALSE),0)</f>
        <v>0</v>
      </c>
      <c r="F528" s="450" t="str">
        <f t="shared" si="19"/>
        <v>do 50</v>
      </c>
      <c r="G528" s="451" t="str">
        <f t="shared" si="19"/>
        <v>251 a viac</v>
      </c>
      <c r="H528" s="428"/>
      <c r="I528" s="428"/>
    </row>
    <row r="529" spans="2:9">
      <c r="B529" s="116">
        <v>31202659</v>
      </c>
      <c r="C529" s="119">
        <v>20</v>
      </c>
      <c r="D529" s="120">
        <f>VLOOKUP(B529,[3]ziaci!$A$1:$B$2102,2,FALSE)</f>
        <v>318.33333333333331</v>
      </c>
      <c r="E529" s="119">
        <f>IFERROR(VLOOKUP(B529,'[3]ZS s kniznicou'!$A$2:$A$1092,1,FALSE),0)</f>
        <v>31202659</v>
      </c>
      <c r="F529" s="450" t="str">
        <f t="shared" si="19"/>
        <v>do 50</v>
      </c>
      <c r="G529" s="451" t="str">
        <f t="shared" si="19"/>
        <v>251 a viac</v>
      </c>
      <c r="H529" s="428"/>
      <c r="I529" s="428"/>
    </row>
    <row r="530" spans="2:9">
      <c r="B530" s="116">
        <v>37867024</v>
      </c>
      <c r="C530" s="119">
        <v>20</v>
      </c>
      <c r="D530" s="120">
        <f>VLOOKUP(B530,[3]ziaci!$A$1:$B$2102,2,FALSE)</f>
        <v>115</v>
      </c>
      <c r="E530" s="119">
        <f>IFERROR(VLOOKUP(B530,'[3]ZS s kniznicou'!$A$2:$A$1092,1,FALSE),0)</f>
        <v>37867024</v>
      </c>
      <c r="F530" s="450" t="str">
        <f t="shared" si="19"/>
        <v>do 50</v>
      </c>
      <c r="G530" s="451" t="str">
        <f t="shared" si="19"/>
        <v>51-150</v>
      </c>
      <c r="H530" s="428"/>
      <c r="I530" s="428"/>
    </row>
    <row r="531" spans="2:9">
      <c r="B531" s="116">
        <v>35991593</v>
      </c>
      <c r="C531" s="119">
        <v>20</v>
      </c>
      <c r="D531" s="120">
        <f>VLOOKUP(B531,[3]ziaci!$A$1:$B$2102,2,FALSE)</f>
        <v>618</v>
      </c>
      <c r="E531" s="119">
        <f>IFERROR(VLOOKUP(B531,'[3]ZS s kniznicou'!$A$2:$A$1092,1,FALSE),0)</f>
        <v>35991593</v>
      </c>
      <c r="F531" s="450" t="str">
        <f t="shared" si="19"/>
        <v>do 50</v>
      </c>
      <c r="G531" s="451" t="str">
        <f t="shared" si="19"/>
        <v>251 a viac</v>
      </c>
      <c r="H531" s="428"/>
      <c r="I531" s="428"/>
    </row>
    <row r="532" spans="2:9">
      <c r="B532" s="116">
        <v>37888757</v>
      </c>
      <c r="C532" s="119">
        <v>20</v>
      </c>
      <c r="D532" s="120">
        <f>VLOOKUP(B532,[3]ziaci!$A$1:$B$2102,2,FALSE)</f>
        <v>140.33333333333331</v>
      </c>
      <c r="E532" s="119">
        <f>IFERROR(VLOOKUP(B532,'[3]ZS s kniznicou'!$A$2:$A$1092,1,FALSE),0)</f>
        <v>37888757</v>
      </c>
      <c r="F532" s="450" t="str">
        <f t="shared" si="19"/>
        <v>do 50</v>
      </c>
      <c r="G532" s="451" t="str">
        <f t="shared" si="19"/>
        <v>51-150</v>
      </c>
      <c r="H532" s="428"/>
      <c r="I532" s="428"/>
    </row>
    <row r="533" spans="2:9">
      <c r="B533" s="116">
        <v>37873962</v>
      </c>
      <c r="C533" s="119">
        <v>20</v>
      </c>
      <c r="D533" s="120">
        <f>VLOOKUP(B533,[3]ziaci!$A$1:$B$2102,2,FALSE)</f>
        <v>251</v>
      </c>
      <c r="E533" s="119">
        <f>IFERROR(VLOOKUP(B533,'[3]ZS s kniznicou'!$A$2:$A$1092,1,FALSE),0)</f>
        <v>37873962</v>
      </c>
      <c r="F533" s="450" t="str">
        <f t="shared" si="19"/>
        <v>do 50</v>
      </c>
      <c r="G533" s="451" t="str">
        <f t="shared" si="19"/>
        <v>251 a viac</v>
      </c>
      <c r="H533" s="428"/>
      <c r="I533" s="428"/>
    </row>
    <row r="534" spans="2:9">
      <c r="B534" s="116">
        <v>37874080</v>
      </c>
      <c r="C534" s="119">
        <v>20</v>
      </c>
      <c r="D534" s="120">
        <f>VLOOKUP(B534,[3]ziaci!$A$1:$B$2102,2,FALSE)</f>
        <v>188</v>
      </c>
      <c r="E534" s="119">
        <f>IFERROR(VLOOKUP(B534,'[3]ZS s kniznicou'!$A$2:$A$1092,1,FALSE),0)</f>
        <v>37874080</v>
      </c>
      <c r="F534" s="450" t="str">
        <f t="shared" si="19"/>
        <v>do 50</v>
      </c>
      <c r="G534" s="451" t="str">
        <f t="shared" si="19"/>
        <v>151-250</v>
      </c>
      <c r="H534" s="428"/>
      <c r="I534" s="428"/>
    </row>
    <row r="535" spans="2:9">
      <c r="B535" s="116">
        <v>37876431</v>
      </c>
      <c r="C535" s="119">
        <v>20</v>
      </c>
      <c r="D535" s="120">
        <f>VLOOKUP(B535,[3]ziaci!$A$1:$B$2102,2,FALSE)</f>
        <v>160.33333333333331</v>
      </c>
      <c r="E535" s="119">
        <f>IFERROR(VLOOKUP(B535,'[3]ZS s kniznicou'!$A$2:$A$1092,1,FALSE),0)</f>
        <v>37876431</v>
      </c>
      <c r="F535" s="450" t="str">
        <f t="shared" ref="F535:G598" si="20">IF(C535&lt;51,"do 50",IF(C535&lt;151,"51-150",IF(C535&lt;251,"151-250","251 a viac")))</f>
        <v>do 50</v>
      </c>
      <c r="G535" s="451" t="str">
        <f t="shared" si="20"/>
        <v>151-250</v>
      </c>
      <c r="H535" s="428"/>
      <c r="I535" s="428"/>
    </row>
    <row r="536" spans="2:9">
      <c r="B536" s="116">
        <v>37876074</v>
      </c>
      <c r="C536" s="119">
        <v>20</v>
      </c>
      <c r="D536" s="120">
        <f>VLOOKUP(B536,[3]ziaci!$A$1:$B$2102,2,FALSE)</f>
        <v>100</v>
      </c>
      <c r="E536" s="119">
        <f>IFERROR(VLOOKUP(B536,'[3]ZS s kniznicou'!$A$2:$A$1092,1,FALSE),0)</f>
        <v>37876074</v>
      </c>
      <c r="F536" s="450" t="str">
        <f t="shared" si="20"/>
        <v>do 50</v>
      </c>
      <c r="G536" s="451" t="str">
        <f t="shared" si="20"/>
        <v>51-150</v>
      </c>
      <c r="H536" s="428"/>
      <c r="I536" s="428"/>
    </row>
    <row r="537" spans="2:9">
      <c r="B537" s="116">
        <v>17070589</v>
      </c>
      <c r="C537" s="119">
        <v>20</v>
      </c>
      <c r="D537" s="120">
        <f>VLOOKUP(B537,[3]ziaci!$A$1:$B$2102,2,FALSE)</f>
        <v>232.33333333333331</v>
      </c>
      <c r="E537" s="119">
        <f>IFERROR(VLOOKUP(B537,'[3]ZS s kniznicou'!$A$2:$A$1092,1,FALSE),0)</f>
        <v>17070589</v>
      </c>
      <c r="F537" s="450" t="str">
        <f t="shared" si="20"/>
        <v>do 50</v>
      </c>
      <c r="G537" s="451" t="str">
        <f t="shared" si="20"/>
        <v>151-250</v>
      </c>
      <c r="H537" s="428"/>
      <c r="I537" s="428"/>
    </row>
    <row r="538" spans="2:9">
      <c r="B538" s="116">
        <v>35543922</v>
      </c>
      <c r="C538" s="119">
        <v>20</v>
      </c>
      <c r="D538" s="120">
        <f>VLOOKUP(B538,[3]ziaci!$A$1:$B$2102,2,FALSE)</f>
        <v>410.66666666666663</v>
      </c>
      <c r="E538" s="119">
        <f>IFERROR(VLOOKUP(B538,'[3]ZS s kniznicou'!$A$2:$A$1092,1,FALSE),0)</f>
        <v>35543922</v>
      </c>
      <c r="F538" s="450" t="str">
        <f t="shared" si="20"/>
        <v>do 50</v>
      </c>
      <c r="G538" s="451" t="str">
        <f t="shared" si="20"/>
        <v>251 a viac</v>
      </c>
      <c r="H538" s="428"/>
      <c r="I538" s="428"/>
    </row>
    <row r="539" spans="2:9">
      <c r="B539" s="116">
        <v>35541270</v>
      </c>
      <c r="C539" s="119">
        <v>20</v>
      </c>
      <c r="D539" s="120">
        <f>VLOOKUP(B539,[3]ziaci!$A$1:$B$2102,2,FALSE)</f>
        <v>145</v>
      </c>
      <c r="E539" s="119">
        <f>IFERROR(VLOOKUP(B539,'[3]ZS s kniznicou'!$A$2:$A$1092,1,FALSE),0)</f>
        <v>35541270</v>
      </c>
      <c r="F539" s="450" t="str">
        <f t="shared" si="20"/>
        <v>do 50</v>
      </c>
      <c r="G539" s="451" t="str">
        <f t="shared" si="20"/>
        <v>51-150</v>
      </c>
      <c r="H539" s="428"/>
      <c r="I539" s="428"/>
    </row>
    <row r="540" spans="2:9">
      <c r="B540" s="116">
        <v>710056508</v>
      </c>
      <c r="C540" s="119">
        <v>19</v>
      </c>
      <c r="D540" s="120">
        <f>VLOOKUP(B540,[3]ziaci!$A$1:$B$2102,2,FALSE)</f>
        <v>39.666666666666664</v>
      </c>
      <c r="E540" s="119">
        <f>IFERROR(VLOOKUP(B540,'[3]ZS s kniznicou'!$A$2:$A$1092,1,FALSE),0)</f>
        <v>0</v>
      </c>
      <c r="F540" s="450" t="str">
        <f t="shared" si="20"/>
        <v>do 50</v>
      </c>
      <c r="G540" s="451" t="str">
        <f t="shared" si="20"/>
        <v>do 50</v>
      </c>
      <c r="H540" s="428"/>
      <c r="I540" s="428"/>
    </row>
    <row r="541" spans="2:9">
      <c r="B541" s="116">
        <v>710058870</v>
      </c>
      <c r="C541" s="119">
        <v>19</v>
      </c>
      <c r="D541" s="120">
        <f>VLOOKUP(B541,[3]ziaci!$A$1:$B$2102,2,FALSE)</f>
        <v>25.333333333333332</v>
      </c>
      <c r="E541" s="119">
        <f>IFERROR(VLOOKUP(B541,'[3]ZS s kniznicou'!$A$2:$A$1092,1,FALSE),0)</f>
        <v>0</v>
      </c>
      <c r="F541" s="450" t="str">
        <f t="shared" si="20"/>
        <v>do 50</v>
      </c>
      <c r="G541" s="451" t="str">
        <f t="shared" si="20"/>
        <v>do 50</v>
      </c>
      <c r="H541" s="428"/>
      <c r="I541" s="428"/>
    </row>
    <row r="542" spans="2:9">
      <c r="B542" s="116">
        <v>710060505</v>
      </c>
      <c r="C542" s="119">
        <v>19</v>
      </c>
      <c r="D542" s="120">
        <f>VLOOKUP(B542,[3]ziaci!$A$1:$B$2102,2,FALSE)</f>
        <v>43.333333333333329</v>
      </c>
      <c r="E542" s="119">
        <f>IFERROR(VLOOKUP(B542,'[3]ZS s kniznicou'!$A$2:$A$1092,1,FALSE),0)</f>
        <v>0</v>
      </c>
      <c r="F542" s="450" t="str">
        <f t="shared" si="20"/>
        <v>do 50</v>
      </c>
      <c r="G542" s="451" t="str">
        <f t="shared" si="20"/>
        <v>do 50</v>
      </c>
      <c r="H542" s="428"/>
      <c r="I542" s="428"/>
    </row>
    <row r="543" spans="2:9">
      <c r="B543" s="116">
        <v>710061374</v>
      </c>
      <c r="C543" s="119">
        <v>19</v>
      </c>
      <c r="D543" s="120">
        <f>VLOOKUP(B543,[3]ziaci!$A$1:$B$2102,2,FALSE)</f>
        <v>36</v>
      </c>
      <c r="E543" s="119">
        <f>IFERROR(VLOOKUP(B543,'[3]ZS s kniznicou'!$A$2:$A$1092,1,FALSE),0)</f>
        <v>0</v>
      </c>
      <c r="F543" s="450" t="str">
        <f t="shared" si="20"/>
        <v>do 50</v>
      </c>
      <c r="G543" s="451" t="str">
        <f t="shared" si="20"/>
        <v>do 50</v>
      </c>
      <c r="H543" s="428"/>
      <c r="I543" s="428"/>
    </row>
    <row r="544" spans="2:9">
      <c r="B544" s="116">
        <v>37865609</v>
      </c>
      <c r="C544" s="119">
        <v>19</v>
      </c>
      <c r="D544" s="120">
        <f>VLOOKUP(B544,[3]ziaci!$A$1:$B$2102,2,FALSE)</f>
        <v>433</v>
      </c>
      <c r="E544" s="119">
        <f>IFERROR(VLOOKUP(B544,'[3]ZS s kniznicou'!$A$2:$A$1092,1,FALSE),0)</f>
        <v>37865609</v>
      </c>
      <c r="F544" s="450" t="str">
        <f t="shared" si="20"/>
        <v>do 50</v>
      </c>
      <c r="G544" s="451" t="str">
        <f t="shared" si="20"/>
        <v>251 a viac</v>
      </c>
      <c r="H544" s="428"/>
      <c r="I544" s="428"/>
    </row>
    <row r="545" spans="2:9">
      <c r="B545" s="116">
        <v>37860976</v>
      </c>
      <c r="C545" s="119">
        <v>19</v>
      </c>
      <c r="D545" s="120">
        <f>VLOOKUP(B545,[3]ziaci!$A$1:$B$2102,2,FALSE)</f>
        <v>277.33333333333331</v>
      </c>
      <c r="E545" s="119">
        <f>IFERROR(VLOOKUP(B545,'[3]ZS s kniznicou'!$A$2:$A$1092,1,FALSE),0)</f>
        <v>37860976</v>
      </c>
      <c r="F545" s="450" t="str">
        <f t="shared" si="20"/>
        <v>do 50</v>
      </c>
      <c r="G545" s="451" t="str">
        <f t="shared" si="20"/>
        <v>251 a viac</v>
      </c>
      <c r="H545" s="428"/>
      <c r="I545" s="428"/>
    </row>
    <row r="546" spans="2:9">
      <c r="B546" s="116">
        <v>37860763</v>
      </c>
      <c r="C546" s="119">
        <v>19</v>
      </c>
      <c r="D546" s="120">
        <f>VLOOKUP(B546,[3]ziaci!$A$1:$B$2102,2,FALSE)</f>
        <v>623.66666666666663</v>
      </c>
      <c r="E546" s="119">
        <f>IFERROR(VLOOKUP(B546,'[3]ZS s kniznicou'!$A$2:$A$1092,1,FALSE),0)</f>
        <v>37860763</v>
      </c>
      <c r="F546" s="450" t="str">
        <f t="shared" si="20"/>
        <v>do 50</v>
      </c>
      <c r="G546" s="451" t="str">
        <f t="shared" si="20"/>
        <v>251 a viac</v>
      </c>
      <c r="H546" s="428"/>
      <c r="I546" s="428"/>
    </row>
    <row r="547" spans="2:9">
      <c r="B547" s="116">
        <v>710058993</v>
      </c>
      <c r="C547" s="119">
        <v>19</v>
      </c>
      <c r="D547" s="120">
        <f>VLOOKUP(B547,[3]ziaci!$A$1:$B$2102,2,FALSE)</f>
        <v>32.333333333333329</v>
      </c>
      <c r="E547" s="119">
        <f>IFERROR(VLOOKUP(B547,'[3]ZS s kniznicou'!$A$2:$A$1092,1,FALSE),0)</f>
        <v>710058993</v>
      </c>
      <c r="F547" s="450" t="str">
        <f t="shared" si="20"/>
        <v>do 50</v>
      </c>
      <c r="G547" s="451" t="str">
        <f t="shared" si="20"/>
        <v>do 50</v>
      </c>
      <c r="H547" s="428"/>
      <c r="I547" s="428"/>
    </row>
    <row r="548" spans="2:9">
      <c r="B548" s="116">
        <v>37831712</v>
      </c>
      <c r="C548" s="119">
        <v>19</v>
      </c>
      <c r="D548" s="120">
        <f>VLOOKUP(B548,[3]ziaci!$A$1:$B$2102,2,FALSE)</f>
        <v>101.66666666666666</v>
      </c>
      <c r="E548" s="119">
        <f>IFERROR(VLOOKUP(B548,'[3]ZS s kniznicou'!$A$2:$A$1092,1,FALSE),0)</f>
        <v>37831712</v>
      </c>
      <c r="F548" s="450" t="str">
        <f t="shared" si="20"/>
        <v>do 50</v>
      </c>
      <c r="G548" s="451" t="str">
        <f t="shared" si="20"/>
        <v>51-150</v>
      </c>
      <c r="H548" s="428"/>
      <c r="I548" s="428"/>
    </row>
    <row r="549" spans="2:9">
      <c r="B549" s="116">
        <v>37831429</v>
      </c>
      <c r="C549" s="119">
        <v>19</v>
      </c>
      <c r="D549" s="120">
        <f>VLOOKUP(B549,[3]ziaci!$A$1:$B$2102,2,FALSE)</f>
        <v>313.33333333333331</v>
      </c>
      <c r="E549" s="119">
        <f>IFERROR(VLOOKUP(B549,'[3]ZS s kniznicou'!$A$2:$A$1092,1,FALSE),0)</f>
        <v>37831429</v>
      </c>
      <c r="F549" s="450" t="str">
        <f t="shared" si="20"/>
        <v>do 50</v>
      </c>
      <c r="G549" s="451" t="str">
        <f t="shared" si="20"/>
        <v>251 a viac</v>
      </c>
      <c r="H549" s="428"/>
      <c r="I549" s="428"/>
    </row>
    <row r="550" spans="2:9">
      <c r="B550" s="116">
        <v>37831127</v>
      </c>
      <c r="C550" s="119">
        <v>19</v>
      </c>
      <c r="D550" s="120">
        <f>VLOOKUP(B550,[3]ziaci!$A$1:$B$2102,2,FALSE)</f>
        <v>183.33333333333331</v>
      </c>
      <c r="E550" s="119">
        <f>IFERROR(VLOOKUP(B550,'[3]ZS s kniznicou'!$A$2:$A$1092,1,FALSE),0)</f>
        <v>37831127</v>
      </c>
      <c r="F550" s="450" t="str">
        <f t="shared" si="20"/>
        <v>do 50</v>
      </c>
      <c r="G550" s="451" t="str">
        <f t="shared" si="20"/>
        <v>151-250</v>
      </c>
      <c r="H550" s="428"/>
      <c r="I550" s="428"/>
    </row>
    <row r="551" spans="2:9">
      <c r="B551" s="116">
        <v>37876732</v>
      </c>
      <c r="C551" s="119">
        <v>19</v>
      </c>
      <c r="D551" s="120">
        <f>VLOOKUP(B551,[3]ziaci!$A$1:$B$2102,2,FALSE)</f>
        <v>345.66666666666663</v>
      </c>
      <c r="E551" s="119">
        <f>IFERROR(VLOOKUP(B551,'[3]ZS s kniznicou'!$A$2:$A$1092,1,FALSE),0)</f>
        <v>37876732</v>
      </c>
      <c r="F551" s="450" t="str">
        <f t="shared" si="20"/>
        <v>do 50</v>
      </c>
      <c r="G551" s="451" t="str">
        <f t="shared" si="20"/>
        <v>251 a viac</v>
      </c>
      <c r="H551" s="428"/>
      <c r="I551" s="428"/>
    </row>
    <row r="552" spans="2:9">
      <c r="B552" s="116">
        <v>37874390</v>
      </c>
      <c r="C552" s="119">
        <v>19</v>
      </c>
      <c r="D552" s="120">
        <f>VLOOKUP(B552,[3]ziaci!$A$1:$B$2102,2,FALSE)</f>
        <v>137.33333333333331</v>
      </c>
      <c r="E552" s="119">
        <f>IFERROR(VLOOKUP(B552,'[3]ZS s kniznicou'!$A$2:$A$1092,1,FALSE),0)</f>
        <v>37874390</v>
      </c>
      <c r="F552" s="450" t="str">
        <f t="shared" si="20"/>
        <v>do 50</v>
      </c>
      <c r="G552" s="451" t="str">
        <f t="shared" si="20"/>
        <v>51-150</v>
      </c>
      <c r="H552" s="428"/>
      <c r="I552" s="428"/>
    </row>
    <row r="553" spans="2:9">
      <c r="B553" s="116">
        <v>37836391</v>
      </c>
      <c r="C553" s="119">
        <v>18</v>
      </c>
      <c r="D553" s="120">
        <f>VLOOKUP(B553,[3]ziaci!$A$1:$B$2102,2,FALSE)</f>
        <v>228</v>
      </c>
      <c r="E553" s="119">
        <f>IFERROR(VLOOKUP(B553,'[3]ZS s kniznicou'!$A$2:$A$1092,1,FALSE),0)</f>
        <v>37836391</v>
      </c>
      <c r="F553" s="450" t="str">
        <f t="shared" si="20"/>
        <v>do 50</v>
      </c>
      <c r="G553" s="451" t="str">
        <f t="shared" si="20"/>
        <v>151-250</v>
      </c>
      <c r="H553" s="428"/>
      <c r="I553" s="428"/>
    </row>
    <row r="554" spans="2:9">
      <c r="B554" s="116">
        <v>31825001</v>
      </c>
      <c r="C554" s="119">
        <v>18</v>
      </c>
      <c r="D554" s="120">
        <f>VLOOKUP(B554,[3]ziaci!$A$1:$B$2102,2,FALSE)</f>
        <v>131</v>
      </c>
      <c r="E554" s="119">
        <f>IFERROR(VLOOKUP(B554,'[3]ZS s kniznicou'!$A$2:$A$1092,1,FALSE),0)</f>
        <v>31825001</v>
      </c>
      <c r="F554" s="450" t="str">
        <f t="shared" si="20"/>
        <v>do 50</v>
      </c>
      <c r="G554" s="451" t="str">
        <f t="shared" si="20"/>
        <v>51-150</v>
      </c>
      <c r="H554" s="428"/>
      <c r="I554" s="428"/>
    </row>
    <row r="555" spans="2:9">
      <c r="B555" s="116">
        <v>37865111</v>
      </c>
      <c r="C555" s="119">
        <v>18</v>
      </c>
      <c r="D555" s="120">
        <f>VLOOKUP(B555,[3]ziaci!$A$1:$B$2102,2,FALSE)</f>
        <v>196.33333333333331</v>
      </c>
      <c r="E555" s="119">
        <f>IFERROR(VLOOKUP(B555,'[3]ZS s kniznicou'!$A$2:$A$1092,1,FALSE),0)</f>
        <v>0</v>
      </c>
      <c r="F555" s="450" t="str">
        <f t="shared" si="20"/>
        <v>do 50</v>
      </c>
      <c r="G555" s="451" t="str">
        <f t="shared" si="20"/>
        <v>151-250</v>
      </c>
      <c r="H555" s="428"/>
      <c r="I555" s="428"/>
    </row>
    <row r="556" spans="2:9">
      <c r="B556" s="116">
        <v>37864238</v>
      </c>
      <c r="C556" s="119">
        <v>18</v>
      </c>
      <c r="D556" s="120">
        <f>VLOOKUP(B556,[3]ziaci!$A$1:$B$2102,2,FALSE)</f>
        <v>127</v>
      </c>
      <c r="E556" s="119">
        <f>IFERROR(VLOOKUP(B556,'[3]ZS s kniznicou'!$A$2:$A$1092,1,FALSE),0)</f>
        <v>0</v>
      </c>
      <c r="F556" s="450" t="str">
        <f t="shared" si="20"/>
        <v>do 50</v>
      </c>
      <c r="G556" s="451" t="str">
        <f t="shared" si="20"/>
        <v>51-150</v>
      </c>
      <c r="H556" s="428"/>
      <c r="I556" s="428"/>
    </row>
    <row r="557" spans="2:9">
      <c r="B557" s="116">
        <v>710062346</v>
      </c>
      <c r="C557" s="119">
        <v>18</v>
      </c>
      <c r="D557" s="120">
        <f>VLOOKUP(B557,[3]ziaci!$A$1:$B$2102,2,FALSE)</f>
        <v>33.666666666666664</v>
      </c>
      <c r="E557" s="119">
        <f>IFERROR(VLOOKUP(B557,'[3]ZS s kniznicou'!$A$2:$A$1092,1,FALSE),0)</f>
        <v>0</v>
      </c>
      <c r="F557" s="450" t="str">
        <f t="shared" si="20"/>
        <v>do 50</v>
      </c>
      <c r="G557" s="451" t="str">
        <f t="shared" si="20"/>
        <v>do 50</v>
      </c>
      <c r="H557" s="428"/>
      <c r="I557" s="428"/>
    </row>
    <row r="558" spans="2:9">
      <c r="B558" s="116">
        <v>42026644</v>
      </c>
      <c r="C558" s="119">
        <v>18</v>
      </c>
      <c r="D558" s="120">
        <f>VLOOKUP(B558,[3]ziaci!$A$1:$B$2102,2,FALSE)</f>
        <v>67.666666666666657</v>
      </c>
      <c r="E558" s="119">
        <f>IFERROR(VLOOKUP(B558,'[3]ZS s kniznicou'!$A$2:$A$1092,1,FALSE),0)</f>
        <v>0</v>
      </c>
      <c r="F558" s="450" t="str">
        <f t="shared" si="20"/>
        <v>do 50</v>
      </c>
      <c r="G558" s="451" t="str">
        <f t="shared" si="20"/>
        <v>51-150</v>
      </c>
      <c r="H558" s="428"/>
      <c r="I558" s="428"/>
    </row>
    <row r="559" spans="2:9">
      <c r="B559" s="116">
        <v>710061536</v>
      </c>
      <c r="C559" s="119">
        <v>18</v>
      </c>
      <c r="D559" s="120">
        <f>VLOOKUP(B559,[3]ziaci!$A$1:$B$2102,2,FALSE)</f>
        <v>33.333333333333329</v>
      </c>
      <c r="E559" s="119">
        <f>IFERROR(VLOOKUP(B559,'[3]ZS s kniznicou'!$A$2:$A$1092,1,FALSE),0)</f>
        <v>0</v>
      </c>
      <c r="F559" s="450" t="str">
        <f t="shared" si="20"/>
        <v>do 50</v>
      </c>
      <c r="G559" s="451" t="str">
        <f t="shared" si="20"/>
        <v>do 50</v>
      </c>
      <c r="H559" s="428"/>
      <c r="I559" s="428"/>
    </row>
    <row r="560" spans="2:9">
      <c r="B560" s="116">
        <v>710061765</v>
      </c>
      <c r="C560" s="119">
        <v>18</v>
      </c>
      <c r="D560" s="120">
        <f>VLOOKUP(B560,[3]ziaci!$A$1:$B$2102,2,FALSE)</f>
        <v>44.333333333333329</v>
      </c>
      <c r="E560" s="119">
        <f>IFERROR(VLOOKUP(B560,'[3]ZS s kniznicou'!$A$2:$A$1092,1,FALSE),0)</f>
        <v>0</v>
      </c>
      <c r="F560" s="450" t="str">
        <f t="shared" si="20"/>
        <v>do 50</v>
      </c>
      <c r="G560" s="451" t="str">
        <f t="shared" si="20"/>
        <v>do 50</v>
      </c>
      <c r="H560" s="428"/>
      <c r="I560" s="428"/>
    </row>
    <row r="561" spans="2:9">
      <c r="B561" s="116">
        <v>31942601</v>
      </c>
      <c r="C561" s="119">
        <v>18</v>
      </c>
      <c r="D561" s="120">
        <f>VLOOKUP(B561,[3]ziaci!$A$1:$B$2102,2,FALSE)</f>
        <v>226.33333333333331</v>
      </c>
      <c r="E561" s="119">
        <f>IFERROR(VLOOKUP(B561,'[3]ZS s kniznicou'!$A$2:$A$1092,1,FALSE),0)</f>
        <v>0</v>
      </c>
      <c r="F561" s="450" t="str">
        <f t="shared" si="20"/>
        <v>do 50</v>
      </c>
      <c r="G561" s="451" t="str">
        <f t="shared" si="20"/>
        <v>151-250</v>
      </c>
      <c r="H561" s="428"/>
      <c r="I561" s="428"/>
    </row>
    <row r="562" spans="2:9">
      <c r="B562" s="116">
        <v>50672843</v>
      </c>
      <c r="C562" s="119">
        <v>18</v>
      </c>
      <c r="D562" s="120">
        <f>VLOOKUP(B562,[3]ziaci!$A$1:$B$2102,2,FALSE)</f>
        <v>218.99999999999997</v>
      </c>
      <c r="E562" s="119">
        <f>IFERROR(VLOOKUP(B562,'[3]ZS s kniznicou'!$A$2:$A$1092,1,FALSE),0)</f>
        <v>50672843</v>
      </c>
      <c r="F562" s="450" t="str">
        <f t="shared" si="20"/>
        <v>do 50</v>
      </c>
      <c r="G562" s="451" t="str">
        <f t="shared" si="20"/>
        <v>151-250</v>
      </c>
      <c r="H562" s="428"/>
      <c r="I562" s="428"/>
    </row>
    <row r="563" spans="2:9">
      <c r="B563" s="116">
        <v>614394</v>
      </c>
      <c r="C563" s="119">
        <v>18</v>
      </c>
      <c r="D563" s="120">
        <f>VLOOKUP(B563,[3]ziaci!$A$1:$B$2102,2,FALSE)</f>
        <v>709.33333333333326</v>
      </c>
      <c r="E563" s="119">
        <f>IFERROR(VLOOKUP(B563,'[3]ZS s kniznicou'!$A$2:$A$1092,1,FALSE),0)</f>
        <v>614394</v>
      </c>
      <c r="F563" s="450" t="str">
        <f t="shared" si="20"/>
        <v>do 50</v>
      </c>
      <c r="G563" s="451" t="str">
        <f t="shared" si="20"/>
        <v>251 a viac</v>
      </c>
      <c r="H563" s="428"/>
      <c r="I563" s="428"/>
    </row>
    <row r="564" spans="2:9">
      <c r="B564" s="116">
        <v>35677767</v>
      </c>
      <c r="C564" s="119">
        <v>18</v>
      </c>
      <c r="D564" s="120">
        <f>VLOOKUP(B564,[3]ziaci!$A$1:$B$2102,2,FALSE)</f>
        <v>423.33333333333326</v>
      </c>
      <c r="E564" s="119">
        <f>IFERROR(VLOOKUP(B564,'[3]ZS s kniznicou'!$A$2:$A$1092,1,FALSE),0)</f>
        <v>35677767</v>
      </c>
      <c r="F564" s="450" t="str">
        <f t="shared" si="20"/>
        <v>do 50</v>
      </c>
      <c r="G564" s="451" t="str">
        <f t="shared" si="20"/>
        <v>251 a viac</v>
      </c>
      <c r="H564" s="428"/>
      <c r="I564" s="428"/>
    </row>
    <row r="565" spans="2:9">
      <c r="B565" s="116">
        <v>37828843</v>
      </c>
      <c r="C565" s="119">
        <v>18</v>
      </c>
      <c r="D565" s="120">
        <f>VLOOKUP(B565,[3]ziaci!$A$1:$B$2102,2,FALSE)</f>
        <v>162.66666666666666</v>
      </c>
      <c r="E565" s="119">
        <f>IFERROR(VLOOKUP(B565,'[3]ZS s kniznicou'!$A$2:$A$1092,1,FALSE),0)</f>
        <v>37828843</v>
      </c>
      <c r="F565" s="450" t="str">
        <f t="shared" si="20"/>
        <v>do 50</v>
      </c>
      <c r="G565" s="451" t="str">
        <f t="shared" si="20"/>
        <v>151-250</v>
      </c>
      <c r="H565" s="428"/>
      <c r="I565" s="428"/>
    </row>
    <row r="566" spans="2:9">
      <c r="B566" s="116">
        <v>37831372</v>
      </c>
      <c r="C566" s="119">
        <v>18</v>
      </c>
      <c r="D566" s="120">
        <f>VLOOKUP(B566,[3]ziaci!$A$1:$B$2102,2,FALSE)</f>
        <v>297</v>
      </c>
      <c r="E566" s="119">
        <f>IFERROR(VLOOKUP(B566,'[3]ZS s kniznicou'!$A$2:$A$1092,1,FALSE),0)</f>
        <v>37831372</v>
      </c>
      <c r="F566" s="450" t="str">
        <f t="shared" si="20"/>
        <v>do 50</v>
      </c>
      <c r="G566" s="451" t="str">
        <f t="shared" si="20"/>
        <v>251 a viac</v>
      </c>
      <c r="H566" s="428"/>
      <c r="I566" s="428"/>
    </row>
    <row r="567" spans="2:9">
      <c r="B567" s="116">
        <v>17080738</v>
      </c>
      <c r="C567" s="119">
        <v>18</v>
      </c>
      <c r="D567" s="120">
        <f>VLOOKUP(B567,[3]ziaci!$A$1:$B$2102,2,FALSE)</f>
        <v>313.66666666666663</v>
      </c>
      <c r="E567" s="119">
        <f>IFERROR(VLOOKUP(B567,'[3]ZS s kniznicou'!$A$2:$A$1092,1,FALSE),0)</f>
        <v>17080738</v>
      </c>
      <c r="F567" s="450" t="str">
        <f t="shared" si="20"/>
        <v>do 50</v>
      </c>
      <c r="G567" s="451" t="str">
        <f t="shared" si="20"/>
        <v>251 a viac</v>
      </c>
      <c r="H567" s="428"/>
      <c r="I567" s="428"/>
    </row>
    <row r="568" spans="2:9">
      <c r="B568" s="116">
        <v>52022072</v>
      </c>
      <c r="C568" s="119">
        <v>18</v>
      </c>
      <c r="D568" s="120">
        <f>VLOOKUP(B568,[3]ziaci!$A$1:$B$2102,2,FALSE)</f>
        <v>222.33333333333331</v>
      </c>
      <c r="E568" s="119">
        <f>IFERROR(VLOOKUP(B568,'[3]ZS s kniznicou'!$A$2:$A$1092,1,FALSE),0)</f>
        <v>52022072</v>
      </c>
      <c r="F568" s="450" t="str">
        <f t="shared" si="20"/>
        <v>do 50</v>
      </c>
      <c r="G568" s="451" t="str">
        <f t="shared" si="20"/>
        <v>151-250</v>
      </c>
      <c r="H568" s="428"/>
      <c r="I568" s="428"/>
    </row>
    <row r="569" spans="2:9">
      <c r="B569" s="116">
        <v>31748201</v>
      </c>
      <c r="C569" s="119">
        <v>17</v>
      </c>
      <c r="D569" s="120">
        <f>VLOOKUP(B569,[3]ziaci!$A$1:$B$2102,2,FALSE)</f>
        <v>175.66666666666666</v>
      </c>
      <c r="E569" s="119">
        <f>IFERROR(VLOOKUP(B569,'[3]ZS s kniznicou'!$A$2:$A$1092,1,FALSE),0)</f>
        <v>31748201</v>
      </c>
      <c r="F569" s="450" t="str">
        <f t="shared" si="20"/>
        <v>do 50</v>
      </c>
      <c r="G569" s="451" t="str">
        <f t="shared" si="20"/>
        <v>151-250</v>
      </c>
      <c r="H569" s="428"/>
      <c r="I569" s="428"/>
    </row>
    <row r="570" spans="2:9">
      <c r="B570" s="116">
        <v>36086606</v>
      </c>
      <c r="C570" s="119">
        <v>17</v>
      </c>
      <c r="D570" s="120">
        <f>VLOOKUP(B570,[3]ziaci!$A$1:$B$2102,2,FALSE)</f>
        <v>172.33333333333331</v>
      </c>
      <c r="E570" s="119">
        <f>IFERROR(VLOOKUP(B570,'[3]ZS s kniznicou'!$A$2:$A$1092,1,FALSE),0)</f>
        <v>36086606</v>
      </c>
      <c r="F570" s="450" t="str">
        <f t="shared" si="20"/>
        <v>do 50</v>
      </c>
      <c r="G570" s="451" t="str">
        <f t="shared" si="20"/>
        <v>151-250</v>
      </c>
      <c r="H570" s="428"/>
      <c r="I570" s="428"/>
    </row>
    <row r="571" spans="2:9">
      <c r="B571" s="116">
        <v>37861131</v>
      </c>
      <c r="C571" s="119">
        <v>17</v>
      </c>
      <c r="D571" s="120">
        <f>VLOOKUP(B571,[3]ziaci!$A$1:$B$2102,2,FALSE)</f>
        <v>328.66666666666663</v>
      </c>
      <c r="E571" s="119">
        <f>IFERROR(VLOOKUP(B571,'[3]ZS s kniznicou'!$A$2:$A$1092,1,FALSE),0)</f>
        <v>0</v>
      </c>
      <c r="F571" s="450" t="str">
        <f t="shared" si="20"/>
        <v>do 50</v>
      </c>
      <c r="G571" s="451" t="str">
        <f t="shared" si="20"/>
        <v>251 a viac</v>
      </c>
      <c r="H571" s="428"/>
      <c r="I571" s="428"/>
    </row>
    <row r="572" spans="2:9">
      <c r="B572" s="116">
        <v>37864319</v>
      </c>
      <c r="C572" s="119">
        <v>17</v>
      </c>
      <c r="D572" s="120">
        <f>VLOOKUP(B572,[3]ziaci!$A$1:$B$2102,2,FALSE)</f>
        <v>127.66666666666666</v>
      </c>
      <c r="E572" s="119">
        <f>IFERROR(VLOOKUP(B572,'[3]ZS s kniznicou'!$A$2:$A$1092,1,FALSE),0)</f>
        <v>0</v>
      </c>
      <c r="F572" s="450" t="str">
        <f t="shared" si="20"/>
        <v>do 50</v>
      </c>
      <c r="G572" s="451" t="str">
        <f t="shared" si="20"/>
        <v>51-150</v>
      </c>
      <c r="H572" s="428"/>
      <c r="I572" s="428"/>
    </row>
    <row r="573" spans="2:9">
      <c r="B573" s="116">
        <v>37810600</v>
      </c>
      <c r="C573" s="119">
        <v>17</v>
      </c>
      <c r="D573" s="120">
        <f>VLOOKUP(B573,[3]ziaci!$A$1:$B$2102,2,FALSE)</f>
        <v>204.66666666666666</v>
      </c>
      <c r="E573" s="119">
        <f>IFERROR(VLOOKUP(B573,'[3]ZS s kniznicou'!$A$2:$A$1092,1,FALSE),0)</f>
        <v>0</v>
      </c>
      <c r="F573" s="450" t="str">
        <f t="shared" si="20"/>
        <v>do 50</v>
      </c>
      <c r="G573" s="451" t="str">
        <f t="shared" si="20"/>
        <v>151-250</v>
      </c>
      <c r="H573" s="428"/>
      <c r="I573" s="428"/>
    </row>
    <row r="574" spans="2:9">
      <c r="B574" s="116">
        <v>710059647</v>
      </c>
      <c r="C574" s="119">
        <v>17</v>
      </c>
      <c r="D574" s="120">
        <f>VLOOKUP(B574,[3]ziaci!$A$1:$B$2102,2,FALSE)</f>
        <v>42.333333333333329</v>
      </c>
      <c r="E574" s="119">
        <f>IFERROR(VLOOKUP(B574,'[3]ZS s kniznicou'!$A$2:$A$1092,1,FALSE),0)</f>
        <v>0</v>
      </c>
      <c r="F574" s="450" t="str">
        <f t="shared" si="20"/>
        <v>do 50</v>
      </c>
      <c r="G574" s="451" t="str">
        <f t="shared" si="20"/>
        <v>do 50</v>
      </c>
      <c r="H574" s="428"/>
      <c r="I574" s="428"/>
    </row>
    <row r="575" spans="2:9">
      <c r="B575" s="116">
        <v>710059671</v>
      </c>
      <c r="C575" s="119">
        <v>17</v>
      </c>
      <c r="D575" s="120">
        <f>VLOOKUP(B575,[3]ziaci!$A$1:$B$2102,2,FALSE)</f>
        <v>29.666666666666664</v>
      </c>
      <c r="E575" s="119">
        <f>IFERROR(VLOOKUP(B575,'[3]ZS s kniznicou'!$A$2:$A$1092,1,FALSE),0)</f>
        <v>0</v>
      </c>
      <c r="F575" s="450" t="str">
        <f t="shared" si="20"/>
        <v>do 50</v>
      </c>
      <c r="G575" s="451" t="str">
        <f t="shared" si="20"/>
        <v>do 50</v>
      </c>
      <c r="H575" s="428"/>
      <c r="I575" s="428"/>
    </row>
    <row r="576" spans="2:9">
      <c r="B576" s="116">
        <v>37831291</v>
      </c>
      <c r="C576" s="119">
        <v>17</v>
      </c>
      <c r="D576" s="120">
        <f>VLOOKUP(B576,[3]ziaci!$A$1:$B$2102,2,FALSE)</f>
        <v>191.66666666666666</v>
      </c>
      <c r="E576" s="119">
        <f>IFERROR(VLOOKUP(B576,'[3]ZS s kniznicou'!$A$2:$A$1092,1,FALSE),0)</f>
        <v>0</v>
      </c>
      <c r="F576" s="450" t="str">
        <f t="shared" si="20"/>
        <v>do 50</v>
      </c>
      <c r="G576" s="451" t="str">
        <f t="shared" si="20"/>
        <v>151-250</v>
      </c>
      <c r="H576" s="428"/>
      <c r="I576" s="428"/>
    </row>
    <row r="577" spans="2:9">
      <c r="B577" s="116">
        <v>710170114</v>
      </c>
      <c r="C577" s="119">
        <v>17</v>
      </c>
      <c r="D577" s="120">
        <f>VLOOKUP(B577,[3]ziaci!$A$1:$B$2102,2,FALSE)</f>
        <v>34</v>
      </c>
      <c r="E577" s="119">
        <f>IFERROR(VLOOKUP(B577,'[3]ZS s kniznicou'!$A$2:$A$1092,1,FALSE),0)</f>
        <v>0</v>
      </c>
      <c r="F577" s="450" t="str">
        <f t="shared" si="20"/>
        <v>do 50</v>
      </c>
      <c r="G577" s="451" t="str">
        <f t="shared" si="20"/>
        <v>do 50</v>
      </c>
      <c r="H577" s="428"/>
      <c r="I577" s="428"/>
    </row>
    <row r="578" spans="2:9">
      <c r="B578" s="116">
        <v>37876708</v>
      </c>
      <c r="C578" s="119">
        <v>17</v>
      </c>
      <c r="D578" s="120">
        <f>VLOOKUP(B578,[3]ziaci!$A$1:$B$2102,2,FALSE)</f>
        <v>95.333333333333329</v>
      </c>
      <c r="E578" s="119">
        <f>IFERROR(VLOOKUP(B578,'[3]ZS s kniznicou'!$A$2:$A$1092,1,FALSE),0)</f>
        <v>0</v>
      </c>
      <c r="F578" s="450" t="str">
        <f t="shared" si="20"/>
        <v>do 50</v>
      </c>
      <c r="G578" s="451" t="str">
        <f t="shared" si="20"/>
        <v>51-150</v>
      </c>
      <c r="H578" s="428"/>
      <c r="I578" s="428"/>
    </row>
    <row r="579" spans="2:9">
      <c r="B579" s="116">
        <v>37944631</v>
      </c>
      <c r="C579" s="119">
        <v>17</v>
      </c>
      <c r="D579" s="120">
        <f>VLOOKUP(B579,[3]ziaci!$A$1:$B$2102,2,FALSE)</f>
        <v>65.666666666666657</v>
      </c>
      <c r="E579" s="119">
        <f>IFERROR(VLOOKUP(B579,'[3]ZS s kniznicou'!$A$2:$A$1092,1,FALSE),0)</f>
        <v>0</v>
      </c>
      <c r="F579" s="450" t="str">
        <f t="shared" si="20"/>
        <v>do 50</v>
      </c>
      <c r="G579" s="451" t="str">
        <f t="shared" si="20"/>
        <v>51-150</v>
      </c>
      <c r="H579" s="428"/>
      <c r="I579" s="428"/>
    </row>
    <row r="580" spans="2:9">
      <c r="B580" s="116">
        <v>50576119</v>
      </c>
      <c r="C580" s="119">
        <v>17</v>
      </c>
      <c r="D580" s="120">
        <f>VLOOKUP(B580,[3]ziaci!$A$1:$B$2102,2,FALSE)</f>
        <v>60.999999999999993</v>
      </c>
      <c r="E580" s="119">
        <f>IFERROR(VLOOKUP(B580,'[3]ZS s kniznicou'!$A$2:$A$1092,1,FALSE),0)</f>
        <v>0</v>
      </c>
      <c r="F580" s="450" t="str">
        <f t="shared" si="20"/>
        <v>do 50</v>
      </c>
      <c r="G580" s="451" t="str">
        <f t="shared" si="20"/>
        <v>51-150</v>
      </c>
      <c r="H580" s="428"/>
      <c r="I580" s="428"/>
    </row>
    <row r="581" spans="2:9">
      <c r="B581" s="116">
        <v>710061412</v>
      </c>
      <c r="C581" s="119">
        <v>17</v>
      </c>
      <c r="D581" s="120">
        <f>VLOOKUP(B581,[3]ziaci!$A$1:$B$2102,2,FALSE)</f>
        <v>22.666666666666664</v>
      </c>
      <c r="E581" s="119">
        <f>IFERROR(VLOOKUP(B581,'[3]ZS s kniznicou'!$A$2:$A$1092,1,FALSE),0)</f>
        <v>0</v>
      </c>
      <c r="F581" s="450" t="str">
        <f t="shared" si="20"/>
        <v>do 50</v>
      </c>
      <c r="G581" s="451" t="str">
        <f t="shared" si="20"/>
        <v>do 50</v>
      </c>
      <c r="H581" s="428"/>
      <c r="I581" s="428"/>
    </row>
    <row r="582" spans="2:9">
      <c r="B582" s="116">
        <v>710061978</v>
      </c>
      <c r="C582" s="119">
        <v>17</v>
      </c>
      <c r="D582" s="120">
        <f>VLOOKUP(B582,[3]ziaci!$A$1:$B$2102,2,FALSE)</f>
        <v>51</v>
      </c>
      <c r="E582" s="119">
        <f>IFERROR(VLOOKUP(B582,'[3]ZS s kniznicou'!$A$2:$A$1092,1,FALSE),0)</f>
        <v>0</v>
      </c>
      <c r="F582" s="450" t="str">
        <f t="shared" si="20"/>
        <v>do 50</v>
      </c>
      <c r="G582" s="451" t="str">
        <f t="shared" si="20"/>
        <v>51-150</v>
      </c>
      <c r="H582" s="428"/>
      <c r="I582" s="428"/>
    </row>
    <row r="583" spans="2:9">
      <c r="B583" s="116">
        <v>42248795</v>
      </c>
      <c r="C583" s="119">
        <v>17</v>
      </c>
      <c r="D583" s="120">
        <f>VLOOKUP(B583,[3]ziaci!$A$1:$B$2102,2,FALSE)</f>
        <v>370.33333333333331</v>
      </c>
      <c r="E583" s="119">
        <f>IFERROR(VLOOKUP(B583,'[3]ZS s kniznicou'!$A$2:$A$1092,1,FALSE),0)</f>
        <v>0</v>
      </c>
      <c r="F583" s="450" t="str">
        <f t="shared" si="20"/>
        <v>do 50</v>
      </c>
      <c r="G583" s="451" t="str">
        <f t="shared" si="20"/>
        <v>251 a viac</v>
      </c>
      <c r="H583" s="428"/>
      <c r="I583" s="428"/>
    </row>
    <row r="584" spans="2:9">
      <c r="B584" s="116">
        <v>710064209</v>
      </c>
      <c r="C584" s="119">
        <v>17</v>
      </c>
      <c r="D584" s="120">
        <f>VLOOKUP(B584,[3]ziaci!$A$1:$B$2102,2,FALSE)</f>
        <v>39</v>
      </c>
      <c r="E584" s="119">
        <f>IFERROR(VLOOKUP(B584,'[3]ZS s kniznicou'!$A$2:$A$1092,1,FALSE),0)</f>
        <v>0</v>
      </c>
      <c r="F584" s="450" t="str">
        <f t="shared" si="20"/>
        <v>do 50</v>
      </c>
      <c r="G584" s="451" t="str">
        <f t="shared" si="20"/>
        <v>do 50</v>
      </c>
      <c r="H584" s="428"/>
      <c r="I584" s="428"/>
    </row>
    <row r="585" spans="2:9">
      <c r="B585" s="116">
        <v>35542632</v>
      </c>
      <c r="C585" s="119">
        <v>17</v>
      </c>
      <c r="D585" s="120">
        <f>VLOOKUP(B585,[3]ziaci!$A$1:$B$2102,2,FALSE)</f>
        <v>386.66666666666663</v>
      </c>
      <c r="E585" s="119">
        <f>IFERROR(VLOOKUP(B585,'[3]ZS s kniznicou'!$A$2:$A$1092,1,FALSE),0)</f>
        <v>0</v>
      </c>
      <c r="F585" s="450" t="str">
        <f t="shared" si="20"/>
        <v>do 50</v>
      </c>
      <c r="G585" s="451" t="str">
        <f t="shared" si="20"/>
        <v>251 a viac</v>
      </c>
      <c r="H585" s="428"/>
      <c r="I585" s="428"/>
    </row>
    <row r="586" spans="2:9">
      <c r="B586" s="116">
        <v>37864432</v>
      </c>
      <c r="C586" s="119">
        <v>17</v>
      </c>
      <c r="D586" s="120">
        <f>VLOOKUP(B586,[3]ziaci!$A$1:$B$2102,2,FALSE)</f>
        <v>545.33333333333326</v>
      </c>
      <c r="E586" s="119">
        <f>IFERROR(VLOOKUP(B586,'[3]ZS s kniznicou'!$A$2:$A$1092,1,FALSE),0)</f>
        <v>37864432</v>
      </c>
      <c r="F586" s="450" t="str">
        <f t="shared" si="20"/>
        <v>do 50</v>
      </c>
      <c r="G586" s="451" t="str">
        <f t="shared" si="20"/>
        <v>251 a viac</v>
      </c>
      <c r="H586" s="428"/>
      <c r="I586" s="428"/>
    </row>
    <row r="587" spans="2:9">
      <c r="B587" s="116">
        <v>37864386</v>
      </c>
      <c r="C587" s="119">
        <v>17</v>
      </c>
      <c r="D587" s="120">
        <f>VLOOKUP(B587,[3]ziaci!$A$1:$B$2102,2,FALSE)</f>
        <v>557.33333333333326</v>
      </c>
      <c r="E587" s="119">
        <f>IFERROR(VLOOKUP(B587,'[3]ZS s kniznicou'!$A$2:$A$1092,1,FALSE),0)</f>
        <v>37864386</v>
      </c>
      <c r="F587" s="450" t="str">
        <f t="shared" si="20"/>
        <v>do 50</v>
      </c>
      <c r="G587" s="451" t="str">
        <f t="shared" si="20"/>
        <v>251 a viac</v>
      </c>
      <c r="H587" s="428"/>
      <c r="I587" s="428"/>
    </row>
    <row r="588" spans="2:9">
      <c r="B588" s="116">
        <v>31934617</v>
      </c>
      <c r="C588" s="119">
        <v>17</v>
      </c>
      <c r="D588" s="120">
        <f>VLOOKUP(B588,[3]ziaci!$A$1:$B$2102,2,FALSE)</f>
        <v>298.33333333333331</v>
      </c>
      <c r="E588" s="119">
        <f>IFERROR(VLOOKUP(B588,'[3]ZS s kniznicou'!$A$2:$A$1092,1,FALSE),0)</f>
        <v>31934617</v>
      </c>
      <c r="F588" s="450" t="str">
        <f t="shared" si="20"/>
        <v>do 50</v>
      </c>
      <c r="G588" s="451" t="str">
        <f t="shared" si="20"/>
        <v>251 a viac</v>
      </c>
      <c r="H588" s="428"/>
      <c r="I588" s="428"/>
    </row>
    <row r="589" spans="2:9">
      <c r="B589" s="116">
        <v>51491346</v>
      </c>
      <c r="C589" s="119">
        <v>17</v>
      </c>
      <c r="D589" s="120">
        <f>VLOOKUP(B589,[3]ziaci!$A$1:$B$2102,2,FALSE)</f>
        <v>34.666666666666664</v>
      </c>
      <c r="E589" s="119">
        <f>IFERROR(VLOOKUP(B589,'[3]ZS s kniznicou'!$A$2:$A$1092,1,FALSE),0)</f>
        <v>51491346</v>
      </c>
      <c r="F589" s="450" t="str">
        <f t="shared" si="20"/>
        <v>do 50</v>
      </c>
      <c r="G589" s="451" t="str">
        <f t="shared" si="20"/>
        <v>do 50</v>
      </c>
      <c r="H589" s="428"/>
      <c r="I589" s="428"/>
    </row>
    <row r="590" spans="2:9">
      <c r="B590" s="116">
        <v>710058861</v>
      </c>
      <c r="C590" s="119">
        <v>17</v>
      </c>
      <c r="D590" s="120">
        <f>VLOOKUP(B590,[3]ziaci!$A$1:$B$2102,2,FALSE)</f>
        <v>36.333333333333329</v>
      </c>
      <c r="E590" s="119">
        <f>IFERROR(VLOOKUP(B590,'[3]ZS s kniznicou'!$A$2:$A$1092,1,FALSE),0)</f>
        <v>710058861</v>
      </c>
      <c r="F590" s="450" t="str">
        <f t="shared" si="20"/>
        <v>do 50</v>
      </c>
      <c r="G590" s="451" t="str">
        <f t="shared" si="20"/>
        <v>do 50</v>
      </c>
      <c r="H590" s="428"/>
      <c r="I590" s="428"/>
    </row>
    <row r="591" spans="2:9">
      <c r="B591" s="116">
        <v>710062460</v>
      </c>
      <c r="C591" s="119">
        <v>17</v>
      </c>
      <c r="D591" s="120">
        <f>VLOOKUP(B591,[3]ziaci!$A$1:$B$2102,2,FALSE)</f>
        <v>32.666666666666664</v>
      </c>
      <c r="E591" s="119">
        <f>IFERROR(VLOOKUP(B591,'[3]ZS s kniznicou'!$A$2:$A$1092,1,FALSE),0)</f>
        <v>710062460</v>
      </c>
      <c r="F591" s="450" t="str">
        <f t="shared" si="20"/>
        <v>do 50</v>
      </c>
      <c r="G591" s="451" t="str">
        <f t="shared" si="20"/>
        <v>do 50</v>
      </c>
      <c r="H591" s="428"/>
      <c r="I591" s="428"/>
    </row>
    <row r="592" spans="2:9">
      <c r="B592" s="116">
        <v>37877097</v>
      </c>
      <c r="C592" s="119">
        <v>17</v>
      </c>
      <c r="D592" s="120">
        <f>VLOOKUP(B592,[3]ziaci!$A$1:$B$2102,2,FALSE)</f>
        <v>85.333333333333329</v>
      </c>
      <c r="E592" s="119">
        <f>IFERROR(VLOOKUP(B592,'[3]ZS s kniznicou'!$A$2:$A$1092,1,FALSE),0)</f>
        <v>37877097</v>
      </c>
      <c r="F592" s="450" t="str">
        <f t="shared" si="20"/>
        <v>do 50</v>
      </c>
      <c r="G592" s="451" t="str">
        <f t="shared" si="20"/>
        <v>51-150</v>
      </c>
      <c r="H592" s="428"/>
      <c r="I592" s="428"/>
    </row>
    <row r="593" spans="2:9">
      <c r="B593" s="116">
        <v>37942247</v>
      </c>
      <c r="C593" s="119">
        <v>17</v>
      </c>
      <c r="D593" s="120">
        <f>VLOOKUP(B593,[3]ziaci!$A$1:$B$2102,2,FALSE)</f>
        <v>96.333333333333329</v>
      </c>
      <c r="E593" s="119">
        <f>IFERROR(VLOOKUP(B593,'[3]ZS s kniznicou'!$A$2:$A$1092,1,FALSE),0)</f>
        <v>37942247</v>
      </c>
      <c r="F593" s="450" t="str">
        <f t="shared" si="20"/>
        <v>do 50</v>
      </c>
      <c r="G593" s="451" t="str">
        <f t="shared" si="20"/>
        <v>51-150</v>
      </c>
      <c r="H593" s="428"/>
      <c r="I593" s="428"/>
    </row>
    <row r="594" spans="2:9">
      <c r="B594" s="116">
        <v>35546051</v>
      </c>
      <c r="C594" s="119">
        <v>17</v>
      </c>
      <c r="D594" s="120">
        <f>VLOOKUP(B594,[3]ziaci!$A$1:$B$2102,2,FALSE)</f>
        <v>473.33333333333331</v>
      </c>
      <c r="E594" s="119">
        <f>IFERROR(VLOOKUP(B594,'[3]ZS s kniznicou'!$A$2:$A$1092,1,FALSE),0)</f>
        <v>35546051</v>
      </c>
      <c r="F594" s="450" t="str">
        <f t="shared" si="20"/>
        <v>do 50</v>
      </c>
      <c r="G594" s="451" t="str">
        <f t="shared" si="20"/>
        <v>251 a viac</v>
      </c>
      <c r="H594" s="428"/>
      <c r="I594" s="428"/>
    </row>
    <row r="595" spans="2:9">
      <c r="B595" s="116">
        <v>35543957</v>
      </c>
      <c r="C595" s="119">
        <v>17</v>
      </c>
      <c r="D595" s="120">
        <f>VLOOKUP(B595,[3]ziaci!$A$1:$B$2102,2,FALSE)</f>
        <v>239.33333333333331</v>
      </c>
      <c r="E595" s="119">
        <f>IFERROR(VLOOKUP(B595,'[3]ZS s kniznicou'!$A$2:$A$1092,1,FALSE),0)</f>
        <v>35543957</v>
      </c>
      <c r="F595" s="450" t="str">
        <f t="shared" si="20"/>
        <v>do 50</v>
      </c>
      <c r="G595" s="451" t="str">
        <f t="shared" si="20"/>
        <v>151-250</v>
      </c>
      <c r="H595" s="428"/>
      <c r="I595" s="428"/>
    </row>
    <row r="596" spans="2:9">
      <c r="B596" s="116">
        <v>710061463</v>
      </c>
      <c r="C596" s="119">
        <v>17</v>
      </c>
      <c r="D596" s="120">
        <f>VLOOKUP(B596,[3]ziaci!$A$1:$B$2102,2,FALSE)</f>
        <v>51.666666666666664</v>
      </c>
      <c r="E596" s="119">
        <f>IFERROR(VLOOKUP(B596,'[3]ZS s kniznicou'!$A$2:$A$1092,1,FALSE),0)</f>
        <v>710061463</v>
      </c>
      <c r="F596" s="450" t="str">
        <f t="shared" si="20"/>
        <v>do 50</v>
      </c>
      <c r="G596" s="451" t="str">
        <f t="shared" si="20"/>
        <v>51-150</v>
      </c>
      <c r="H596" s="428"/>
      <c r="I596" s="428"/>
    </row>
    <row r="597" spans="2:9">
      <c r="B597" s="116">
        <v>36086789</v>
      </c>
      <c r="C597" s="119">
        <v>16</v>
      </c>
      <c r="D597" s="120">
        <f>VLOOKUP(B597,[3]ziaci!$A$1:$B$2102,2,FALSE)</f>
        <v>369.66666666666663</v>
      </c>
      <c r="E597" s="119">
        <f>IFERROR(VLOOKUP(B597,'[3]ZS s kniznicou'!$A$2:$A$1092,1,FALSE),0)</f>
        <v>36086789</v>
      </c>
      <c r="F597" s="450" t="str">
        <f t="shared" si="20"/>
        <v>do 50</v>
      </c>
      <c r="G597" s="451" t="str">
        <f t="shared" si="20"/>
        <v>251 a viac</v>
      </c>
      <c r="H597" s="428"/>
      <c r="I597" s="428"/>
    </row>
    <row r="598" spans="2:9">
      <c r="B598" s="116">
        <v>37838431</v>
      </c>
      <c r="C598" s="119">
        <v>16</v>
      </c>
      <c r="D598" s="120">
        <f>VLOOKUP(B598,[3]ziaci!$A$1:$B$2102,2,FALSE)</f>
        <v>219</v>
      </c>
      <c r="E598" s="119">
        <f>IFERROR(VLOOKUP(B598,'[3]ZS s kniznicou'!$A$2:$A$1092,1,FALSE),0)</f>
        <v>37838431</v>
      </c>
      <c r="F598" s="450" t="str">
        <f t="shared" si="20"/>
        <v>do 50</v>
      </c>
      <c r="G598" s="451" t="str">
        <f t="shared" si="20"/>
        <v>151-250</v>
      </c>
      <c r="H598" s="428"/>
      <c r="I598" s="428"/>
    </row>
    <row r="599" spans="2:9">
      <c r="B599" s="116">
        <v>36080349</v>
      </c>
      <c r="C599" s="119">
        <v>16</v>
      </c>
      <c r="D599" s="120">
        <f>VLOOKUP(B599,[3]ziaci!$A$1:$B$2102,2,FALSE)</f>
        <v>291.33333333333331</v>
      </c>
      <c r="E599" s="119">
        <f>IFERROR(VLOOKUP(B599,'[3]ZS s kniznicou'!$A$2:$A$1092,1,FALSE),0)</f>
        <v>36080349</v>
      </c>
      <c r="F599" s="450" t="str">
        <f t="shared" ref="F599:G662" si="21">IF(C599&lt;51,"do 50",IF(C599&lt;151,"51-150",IF(C599&lt;251,"151-250","251 a viac")))</f>
        <v>do 50</v>
      </c>
      <c r="G599" s="451" t="str">
        <f t="shared" si="21"/>
        <v>251 a viac</v>
      </c>
      <c r="H599" s="428"/>
      <c r="I599" s="428"/>
    </row>
    <row r="600" spans="2:9">
      <c r="B600" s="116">
        <v>37864289</v>
      </c>
      <c r="C600" s="119">
        <v>16</v>
      </c>
      <c r="D600" s="120">
        <f>VLOOKUP(B600,[3]ziaci!$A$1:$B$2102,2,FALSE)</f>
        <v>92.333333333333329</v>
      </c>
      <c r="E600" s="119">
        <f>IFERROR(VLOOKUP(B600,'[3]ZS s kniznicou'!$A$2:$A$1092,1,FALSE),0)</f>
        <v>0</v>
      </c>
      <c r="F600" s="450" t="str">
        <f t="shared" si="21"/>
        <v>do 50</v>
      </c>
      <c r="G600" s="451" t="str">
        <f t="shared" si="21"/>
        <v>51-150</v>
      </c>
      <c r="H600" s="428"/>
      <c r="I600" s="428"/>
    </row>
    <row r="601" spans="2:9">
      <c r="B601" s="116">
        <v>37864076</v>
      </c>
      <c r="C601" s="119">
        <v>16</v>
      </c>
      <c r="D601" s="120">
        <f>VLOOKUP(B601,[3]ziaci!$A$1:$B$2102,2,FALSE)</f>
        <v>111</v>
      </c>
      <c r="E601" s="119">
        <f>IFERROR(VLOOKUP(B601,'[3]ZS s kniznicou'!$A$2:$A$1092,1,FALSE),0)</f>
        <v>0</v>
      </c>
      <c r="F601" s="450" t="str">
        <f t="shared" si="21"/>
        <v>do 50</v>
      </c>
      <c r="G601" s="451" t="str">
        <f t="shared" si="21"/>
        <v>51-150</v>
      </c>
      <c r="H601" s="428"/>
      <c r="I601" s="428"/>
    </row>
    <row r="602" spans="2:9">
      <c r="B602" s="116">
        <v>37811711</v>
      </c>
      <c r="C602" s="119">
        <v>16</v>
      </c>
      <c r="D602" s="120">
        <f>VLOOKUP(B602,[3]ziaci!$A$1:$B$2102,2,FALSE)</f>
        <v>350.66666666666663</v>
      </c>
      <c r="E602" s="119">
        <f>IFERROR(VLOOKUP(B602,'[3]ZS s kniznicou'!$A$2:$A$1092,1,FALSE),0)</f>
        <v>0</v>
      </c>
      <c r="F602" s="450" t="str">
        <f t="shared" si="21"/>
        <v>do 50</v>
      </c>
      <c r="G602" s="451" t="str">
        <f t="shared" si="21"/>
        <v>251 a viac</v>
      </c>
      <c r="H602" s="428"/>
      <c r="I602" s="428"/>
    </row>
    <row r="603" spans="2:9">
      <c r="B603" s="116">
        <v>710102686</v>
      </c>
      <c r="C603" s="119">
        <v>16</v>
      </c>
      <c r="D603" s="120">
        <f>VLOOKUP(B603,[3]ziaci!$A$1:$B$2102,2,FALSE)</f>
        <v>24</v>
      </c>
      <c r="E603" s="119">
        <f>IFERROR(VLOOKUP(B603,'[3]ZS s kniznicou'!$A$2:$A$1092,1,FALSE),0)</f>
        <v>0</v>
      </c>
      <c r="F603" s="450" t="str">
        <f t="shared" si="21"/>
        <v>do 50</v>
      </c>
      <c r="G603" s="451" t="str">
        <f t="shared" si="21"/>
        <v>do 50</v>
      </c>
      <c r="H603" s="428"/>
      <c r="I603" s="428"/>
    </row>
    <row r="604" spans="2:9">
      <c r="B604" s="116">
        <v>37831054</v>
      </c>
      <c r="C604" s="119">
        <v>16</v>
      </c>
      <c r="D604" s="120">
        <f>VLOOKUP(B604,[3]ziaci!$A$1:$B$2102,2,FALSE)</f>
        <v>95</v>
      </c>
      <c r="E604" s="119">
        <f>IFERROR(VLOOKUP(B604,'[3]ZS s kniznicou'!$A$2:$A$1092,1,FALSE),0)</f>
        <v>0</v>
      </c>
      <c r="F604" s="450" t="str">
        <f t="shared" si="21"/>
        <v>do 50</v>
      </c>
      <c r="G604" s="451" t="str">
        <f t="shared" si="21"/>
        <v>51-150</v>
      </c>
      <c r="H604" s="428"/>
      <c r="I604" s="428"/>
    </row>
    <row r="605" spans="2:9">
      <c r="B605" s="116">
        <v>37873571</v>
      </c>
      <c r="C605" s="119">
        <v>16</v>
      </c>
      <c r="D605" s="120">
        <f>VLOOKUP(B605,[3]ziaci!$A$1:$B$2102,2,FALSE)</f>
        <v>69.333333333333329</v>
      </c>
      <c r="E605" s="119">
        <f>IFERROR(VLOOKUP(B605,'[3]ZS s kniznicou'!$A$2:$A$1092,1,FALSE),0)</f>
        <v>0</v>
      </c>
      <c r="F605" s="450" t="str">
        <f t="shared" si="21"/>
        <v>do 50</v>
      </c>
      <c r="G605" s="451" t="str">
        <f t="shared" si="21"/>
        <v>51-150</v>
      </c>
      <c r="H605" s="428"/>
      <c r="I605" s="428"/>
    </row>
    <row r="606" spans="2:9">
      <c r="B606" s="116">
        <v>36158755</v>
      </c>
      <c r="C606" s="119">
        <v>16</v>
      </c>
      <c r="D606" s="120">
        <f>VLOOKUP(B606,[3]ziaci!$A$1:$B$2102,2,FALSE)</f>
        <v>444.99999999999994</v>
      </c>
      <c r="E606" s="119">
        <f>IFERROR(VLOOKUP(B606,'[3]ZS s kniznicou'!$A$2:$A$1092,1,FALSE),0)</f>
        <v>0</v>
      </c>
      <c r="F606" s="450" t="str">
        <f t="shared" si="21"/>
        <v>do 50</v>
      </c>
      <c r="G606" s="451" t="str">
        <f t="shared" si="21"/>
        <v>251 a viac</v>
      </c>
      <c r="H606" s="428"/>
      <c r="I606" s="428"/>
    </row>
    <row r="607" spans="2:9">
      <c r="B607" s="116">
        <v>710064543</v>
      </c>
      <c r="C607" s="119">
        <v>16</v>
      </c>
      <c r="D607" s="120">
        <f>VLOOKUP(B607,[3]ziaci!$A$1:$B$2102,2,FALSE)</f>
        <v>32.333333333333329</v>
      </c>
      <c r="E607" s="119">
        <f>IFERROR(VLOOKUP(B607,'[3]ZS s kniznicou'!$A$2:$A$1092,1,FALSE),0)</f>
        <v>0</v>
      </c>
      <c r="F607" s="450" t="str">
        <f t="shared" si="21"/>
        <v>do 50</v>
      </c>
      <c r="G607" s="451" t="str">
        <f t="shared" si="21"/>
        <v>do 50</v>
      </c>
      <c r="H607" s="428"/>
      <c r="I607" s="428"/>
    </row>
    <row r="608" spans="2:9">
      <c r="B608" s="116">
        <v>35540613</v>
      </c>
      <c r="C608" s="119">
        <v>16</v>
      </c>
      <c r="D608" s="120">
        <f>VLOOKUP(B608,[3]ziaci!$A$1:$B$2102,2,FALSE)</f>
        <v>517.33333333333326</v>
      </c>
      <c r="E608" s="119">
        <f>IFERROR(VLOOKUP(B608,'[3]ZS s kniznicou'!$A$2:$A$1092,1,FALSE),0)</f>
        <v>0</v>
      </c>
      <c r="F608" s="450" t="str">
        <f t="shared" si="21"/>
        <v>do 50</v>
      </c>
      <c r="G608" s="451" t="str">
        <f t="shared" si="21"/>
        <v>251 a viac</v>
      </c>
      <c r="H608" s="428"/>
      <c r="I608" s="428"/>
    </row>
    <row r="609" spans="2:9">
      <c r="B609" s="116">
        <v>37864327</v>
      </c>
      <c r="C609" s="119">
        <v>16</v>
      </c>
      <c r="D609" s="120">
        <f>VLOOKUP(B609,[3]ziaci!$A$1:$B$2102,2,FALSE)</f>
        <v>162</v>
      </c>
      <c r="E609" s="119">
        <f>IFERROR(VLOOKUP(B609,'[3]ZS s kniznicou'!$A$2:$A$1092,1,FALSE),0)</f>
        <v>37864327</v>
      </c>
      <c r="F609" s="450" t="str">
        <f t="shared" si="21"/>
        <v>do 50</v>
      </c>
      <c r="G609" s="451" t="str">
        <f t="shared" si="21"/>
        <v>151-250</v>
      </c>
      <c r="H609" s="428"/>
      <c r="I609" s="428"/>
    </row>
    <row r="610" spans="2:9">
      <c r="B610" s="116">
        <v>37863991</v>
      </c>
      <c r="C610" s="119">
        <v>16</v>
      </c>
      <c r="D610" s="120">
        <f>VLOOKUP(B610,[3]ziaci!$A$1:$B$2102,2,FALSE)</f>
        <v>211</v>
      </c>
      <c r="E610" s="119">
        <f>IFERROR(VLOOKUP(B610,'[3]ZS s kniznicou'!$A$2:$A$1092,1,FALSE),0)</f>
        <v>37863991</v>
      </c>
      <c r="F610" s="450" t="str">
        <f t="shared" si="21"/>
        <v>do 50</v>
      </c>
      <c r="G610" s="451" t="str">
        <f t="shared" si="21"/>
        <v>151-250</v>
      </c>
      <c r="H610" s="428"/>
      <c r="I610" s="428"/>
    </row>
    <row r="611" spans="2:9">
      <c r="B611" s="116">
        <v>37810839</v>
      </c>
      <c r="C611" s="119">
        <v>16</v>
      </c>
      <c r="D611" s="120">
        <f>VLOOKUP(B611,[3]ziaci!$A$1:$B$2102,2,FALSE)</f>
        <v>671</v>
      </c>
      <c r="E611" s="119">
        <f>IFERROR(VLOOKUP(B611,'[3]ZS s kniznicou'!$A$2:$A$1092,1,FALSE),0)</f>
        <v>37810839</v>
      </c>
      <c r="F611" s="450" t="str">
        <f t="shared" si="21"/>
        <v>do 50</v>
      </c>
      <c r="G611" s="451" t="str">
        <f t="shared" si="21"/>
        <v>251 a viac</v>
      </c>
      <c r="H611" s="428"/>
      <c r="I611" s="428"/>
    </row>
    <row r="612" spans="2:9">
      <c r="B612" s="116">
        <v>36158933</v>
      </c>
      <c r="C612" s="119">
        <v>16</v>
      </c>
      <c r="D612" s="120">
        <f>VLOOKUP(B612,[3]ziaci!$A$1:$B$2102,2,FALSE)</f>
        <v>219.66666666666666</v>
      </c>
      <c r="E612" s="119">
        <f>IFERROR(VLOOKUP(B612,'[3]ZS s kniznicou'!$A$2:$A$1092,1,FALSE),0)</f>
        <v>36158933</v>
      </c>
      <c r="F612" s="450" t="str">
        <f t="shared" si="21"/>
        <v>do 50</v>
      </c>
      <c r="G612" s="451" t="str">
        <f t="shared" si="21"/>
        <v>151-250</v>
      </c>
      <c r="H612" s="428"/>
      <c r="I612" s="428"/>
    </row>
    <row r="613" spans="2:9">
      <c r="B613" s="116">
        <v>35544554</v>
      </c>
      <c r="C613" s="119">
        <v>16</v>
      </c>
      <c r="D613" s="120">
        <f>VLOOKUP(B613,[3]ziaci!$A$1:$B$2102,2,FALSE)</f>
        <v>122</v>
      </c>
      <c r="E613" s="119">
        <f>IFERROR(VLOOKUP(B613,'[3]ZS s kniznicou'!$A$2:$A$1092,1,FALSE),0)</f>
        <v>35544554</v>
      </c>
      <c r="F613" s="450" t="str">
        <f t="shared" si="21"/>
        <v>do 50</v>
      </c>
      <c r="G613" s="451" t="str">
        <f t="shared" si="21"/>
        <v>51-150</v>
      </c>
      <c r="H613" s="428"/>
      <c r="I613" s="428"/>
    </row>
    <row r="614" spans="2:9">
      <c r="B614" s="116">
        <v>36081043</v>
      </c>
      <c r="C614" s="119">
        <v>15</v>
      </c>
      <c r="D614" s="120">
        <f>VLOOKUP(B614,[3]ziaci!$A$1:$B$2102,2,FALSE)</f>
        <v>173</v>
      </c>
      <c r="E614" s="119">
        <f>IFERROR(VLOOKUP(B614,'[3]ZS s kniznicou'!$A$2:$A$1092,1,FALSE),0)</f>
        <v>36081043</v>
      </c>
      <c r="F614" s="450" t="str">
        <f t="shared" si="21"/>
        <v>do 50</v>
      </c>
      <c r="G614" s="451" t="str">
        <f t="shared" si="21"/>
        <v>151-250</v>
      </c>
      <c r="H614" s="428"/>
      <c r="I614" s="428"/>
    </row>
    <row r="615" spans="2:9">
      <c r="B615" s="116">
        <v>36125661</v>
      </c>
      <c r="C615" s="119">
        <v>15</v>
      </c>
      <c r="D615" s="120">
        <f>VLOOKUP(B615,[3]ziaci!$A$1:$B$2102,2,FALSE)</f>
        <v>396.99999999999994</v>
      </c>
      <c r="E615" s="119">
        <f>IFERROR(VLOOKUP(B615,'[3]ZS s kniznicou'!$A$2:$A$1092,1,FALSE),0)</f>
        <v>36125661</v>
      </c>
      <c r="F615" s="450" t="str">
        <f t="shared" si="21"/>
        <v>do 50</v>
      </c>
      <c r="G615" s="451" t="str">
        <f t="shared" si="21"/>
        <v>251 a viac</v>
      </c>
      <c r="H615" s="428"/>
      <c r="I615" s="428"/>
    </row>
    <row r="616" spans="2:9">
      <c r="B616" s="116">
        <v>37864254</v>
      </c>
      <c r="C616" s="119">
        <v>15</v>
      </c>
      <c r="D616" s="120">
        <f>VLOOKUP(B616,[3]ziaci!$A$1:$B$2102,2,FALSE)</f>
        <v>249</v>
      </c>
      <c r="E616" s="119">
        <f>IFERROR(VLOOKUP(B616,'[3]ZS s kniznicou'!$A$2:$A$1092,1,FALSE),0)</f>
        <v>0</v>
      </c>
      <c r="F616" s="450" t="str">
        <f t="shared" si="21"/>
        <v>do 50</v>
      </c>
      <c r="G616" s="451" t="str">
        <f t="shared" si="21"/>
        <v>151-250</v>
      </c>
      <c r="H616" s="428"/>
      <c r="I616" s="428"/>
    </row>
    <row r="617" spans="2:9">
      <c r="B617" s="116">
        <v>37864262</v>
      </c>
      <c r="C617" s="119">
        <v>15</v>
      </c>
      <c r="D617" s="120">
        <f>VLOOKUP(B617,[3]ziaci!$A$1:$B$2102,2,FALSE)</f>
        <v>94.666666666666657</v>
      </c>
      <c r="E617" s="119">
        <f>IFERROR(VLOOKUP(B617,'[3]ZS s kniznicou'!$A$2:$A$1092,1,FALSE),0)</f>
        <v>0</v>
      </c>
      <c r="F617" s="450" t="str">
        <f t="shared" si="21"/>
        <v>do 50</v>
      </c>
      <c r="G617" s="451" t="str">
        <f t="shared" si="21"/>
        <v>51-150</v>
      </c>
      <c r="H617" s="428"/>
      <c r="I617" s="428"/>
    </row>
    <row r="618" spans="2:9">
      <c r="B618" s="116">
        <v>37828428</v>
      </c>
      <c r="C618" s="119">
        <v>15</v>
      </c>
      <c r="D618" s="120">
        <f>VLOOKUP(B618,[3]ziaci!$A$1:$B$2102,2,FALSE)</f>
        <v>236</v>
      </c>
      <c r="E618" s="119">
        <f>IFERROR(VLOOKUP(B618,'[3]ZS s kniznicou'!$A$2:$A$1092,1,FALSE),0)</f>
        <v>0</v>
      </c>
      <c r="F618" s="450" t="str">
        <f t="shared" si="21"/>
        <v>do 50</v>
      </c>
      <c r="G618" s="451" t="str">
        <f t="shared" si="21"/>
        <v>151-250</v>
      </c>
      <c r="H618" s="428"/>
      <c r="I618" s="428"/>
    </row>
    <row r="619" spans="2:9">
      <c r="B619" s="116">
        <v>710059582</v>
      </c>
      <c r="C619" s="119">
        <v>15</v>
      </c>
      <c r="D619" s="120">
        <f>VLOOKUP(B619,[3]ziaci!$A$1:$B$2102,2,FALSE)</f>
        <v>28.666666666666664</v>
      </c>
      <c r="E619" s="119">
        <f>IFERROR(VLOOKUP(B619,'[3]ZS s kniznicou'!$A$2:$A$1092,1,FALSE),0)</f>
        <v>0</v>
      </c>
      <c r="F619" s="450" t="str">
        <f t="shared" si="21"/>
        <v>do 50</v>
      </c>
      <c r="G619" s="451" t="str">
        <f t="shared" si="21"/>
        <v>do 50</v>
      </c>
      <c r="H619" s="428"/>
      <c r="I619" s="428"/>
    </row>
    <row r="620" spans="2:9">
      <c r="B620" s="116">
        <v>710059868</v>
      </c>
      <c r="C620" s="119">
        <v>15</v>
      </c>
      <c r="D620" s="120">
        <f>VLOOKUP(B620,[3]ziaci!$A$1:$B$2102,2,FALSE)</f>
        <v>22</v>
      </c>
      <c r="E620" s="119">
        <f>IFERROR(VLOOKUP(B620,'[3]ZS s kniznicou'!$A$2:$A$1092,1,FALSE),0)</f>
        <v>0</v>
      </c>
      <c r="F620" s="450" t="str">
        <f t="shared" si="21"/>
        <v>do 50</v>
      </c>
      <c r="G620" s="451" t="str">
        <f t="shared" si="21"/>
        <v>do 50</v>
      </c>
      <c r="H620" s="428"/>
      <c r="I620" s="428"/>
    </row>
    <row r="621" spans="2:9">
      <c r="B621" s="116">
        <v>710226241</v>
      </c>
      <c r="C621" s="119">
        <v>15</v>
      </c>
      <c r="D621" s="120">
        <f>VLOOKUP(B621,[3]ziaci!$A$1:$B$2102,2,FALSE)</f>
        <v>26.666666666666664</v>
      </c>
      <c r="E621" s="119">
        <f>IFERROR(VLOOKUP(B621,'[3]ZS s kniznicou'!$A$2:$A$1092,1,FALSE),0)</f>
        <v>0</v>
      </c>
      <c r="F621" s="450" t="str">
        <f t="shared" si="21"/>
        <v>do 50</v>
      </c>
      <c r="G621" s="451" t="str">
        <f t="shared" si="21"/>
        <v>do 50</v>
      </c>
      <c r="H621" s="428"/>
      <c r="I621" s="428"/>
    </row>
    <row r="622" spans="2:9">
      <c r="B622" s="116">
        <v>37831607</v>
      </c>
      <c r="C622" s="119">
        <v>15</v>
      </c>
      <c r="D622" s="120">
        <f>VLOOKUP(B622,[3]ziaci!$A$1:$B$2102,2,FALSE)</f>
        <v>54.666666666666664</v>
      </c>
      <c r="E622" s="119">
        <f>IFERROR(VLOOKUP(B622,'[3]ZS s kniznicou'!$A$2:$A$1092,1,FALSE),0)</f>
        <v>0</v>
      </c>
      <c r="F622" s="450" t="str">
        <f t="shared" si="21"/>
        <v>do 50</v>
      </c>
      <c r="G622" s="451" t="str">
        <f t="shared" si="21"/>
        <v>51-150</v>
      </c>
      <c r="H622" s="428"/>
      <c r="I622" s="428"/>
    </row>
    <row r="623" spans="2:9">
      <c r="B623" s="116">
        <v>37873253</v>
      </c>
      <c r="C623" s="119">
        <v>15</v>
      </c>
      <c r="D623" s="120">
        <f>VLOOKUP(B623,[3]ziaci!$A$1:$B$2102,2,FALSE)</f>
        <v>491.66666666666663</v>
      </c>
      <c r="E623" s="119">
        <f>IFERROR(VLOOKUP(B623,'[3]ZS s kniznicou'!$A$2:$A$1092,1,FALSE),0)</f>
        <v>0</v>
      </c>
      <c r="F623" s="450" t="str">
        <f t="shared" si="21"/>
        <v>do 50</v>
      </c>
      <c r="G623" s="451" t="str">
        <f t="shared" si="21"/>
        <v>251 a viac</v>
      </c>
      <c r="H623" s="428"/>
      <c r="I623" s="428"/>
    </row>
    <row r="624" spans="2:9">
      <c r="B624" s="116">
        <v>710063075</v>
      </c>
      <c r="C624" s="119">
        <v>15</v>
      </c>
      <c r="D624" s="120">
        <f>VLOOKUP(B624,[3]ziaci!$A$1:$B$2102,2,FALSE)</f>
        <v>14.666666666666666</v>
      </c>
      <c r="E624" s="119">
        <f>IFERROR(VLOOKUP(B624,'[3]ZS s kniznicou'!$A$2:$A$1092,1,FALSE),0)</f>
        <v>0</v>
      </c>
      <c r="F624" s="450" t="str">
        <f t="shared" si="21"/>
        <v>do 50</v>
      </c>
      <c r="G624" s="451" t="str">
        <f t="shared" si="21"/>
        <v>do 50</v>
      </c>
      <c r="H624" s="428"/>
      <c r="I624" s="428"/>
    </row>
    <row r="625" spans="2:9">
      <c r="B625" s="116">
        <v>36159042</v>
      </c>
      <c r="C625" s="119">
        <v>15</v>
      </c>
      <c r="D625" s="120">
        <f>VLOOKUP(B625,[3]ziaci!$A$1:$B$2102,2,FALSE)</f>
        <v>957</v>
      </c>
      <c r="E625" s="119">
        <f>IFERROR(VLOOKUP(B625,'[3]ZS s kniznicou'!$A$2:$A$1092,1,FALSE),0)</f>
        <v>36159042</v>
      </c>
      <c r="F625" s="450" t="str">
        <f t="shared" si="21"/>
        <v>do 50</v>
      </c>
      <c r="G625" s="451" t="str">
        <f t="shared" si="21"/>
        <v>251 a viac</v>
      </c>
      <c r="H625" s="428"/>
      <c r="I625" s="428"/>
    </row>
    <row r="626" spans="2:9">
      <c r="B626" s="116">
        <v>17080762</v>
      </c>
      <c r="C626" s="119">
        <v>15</v>
      </c>
      <c r="D626" s="120">
        <f>VLOOKUP(B626,[3]ziaci!$A$1:$B$2102,2,FALSE)</f>
        <v>399.66666666666663</v>
      </c>
      <c r="E626" s="119">
        <f>IFERROR(VLOOKUP(B626,'[3]ZS s kniznicou'!$A$2:$A$1092,1,FALSE),0)</f>
        <v>17080762</v>
      </c>
      <c r="F626" s="450" t="str">
        <f t="shared" si="21"/>
        <v>do 50</v>
      </c>
      <c r="G626" s="451" t="str">
        <f t="shared" si="21"/>
        <v>251 a viac</v>
      </c>
      <c r="H626" s="428"/>
      <c r="I626" s="428"/>
    </row>
    <row r="627" spans="2:9">
      <c r="B627" s="116">
        <v>31817068</v>
      </c>
      <c r="C627" s="119">
        <v>14</v>
      </c>
      <c r="D627" s="120">
        <f>VLOOKUP(B627,[3]ziaci!$A$1:$B$2102,2,FALSE)</f>
        <v>179</v>
      </c>
      <c r="E627" s="119">
        <f>IFERROR(VLOOKUP(B627,'[3]ZS s kniznicou'!$A$2:$A$1092,1,FALSE),0)</f>
        <v>31817068</v>
      </c>
      <c r="F627" s="450" t="str">
        <f t="shared" si="21"/>
        <v>do 50</v>
      </c>
      <c r="G627" s="451" t="str">
        <f t="shared" si="21"/>
        <v>151-250</v>
      </c>
      <c r="H627" s="428"/>
      <c r="I627" s="428"/>
    </row>
    <row r="628" spans="2:9">
      <c r="B628" s="116">
        <v>37838440</v>
      </c>
      <c r="C628" s="119">
        <v>14</v>
      </c>
      <c r="D628" s="120">
        <f>VLOOKUP(B628,[3]ziaci!$A$1:$B$2102,2,FALSE)</f>
        <v>294.33333333333331</v>
      </c>
      <c r="E628" s="119">
        <f>IFERROR(VLOOKUP(B628,'[3]ZS s kniznicou'!$A$2:$A$1092,1,FALSE),0)</f>
        <v>37838440</v>
      </c>
      <c r="F628" s="450" t="str">
        <f t="shared" si="21"/>
        <v>do 50</v>
      </c>
      <c r="G628" s="451" t="str">
        <f t="shared" si="21"/>
        <v>251 a viac</v>
      </c>
      <c r="H628" s="428"/>
      <c r="I628" s="428"/>
    </row>
    <row r="629" spans="2:9">
      <c r="B629" s="116">
        <v>37837001</v>
      </c>
      <c r="C629" s="119">
        <v>14</v>
      </c>
      <c r="D629" s="120">
        <f>VLOOKUP(B629,[3]ziaci!$A$1:$B$2102,2,FALSE)</f>
        <v>155.66666666666666</v>
      </c>
      <c r="E629" s="119">
        <f>IFERROR(VLOOKUP(B629,'[3]ZS s kniznicou'!$A$2:$A$1092,1,FALSE),0)</f>
        <v>37837001</v>
      </c>
      <c r="F629" s="450" t="str">
        <f t="shared" si="21"/>
        <v>do 50</v>
      </c>
      <c r="G629" s="451" t="str">
        <f t="shared" si="21"/>
        <v>151-250</v>
      </c>
      <c r="H629" s="428"/>
      <c r="I629" s="428"/>
    </row>
    <row r="630" spans="2:9">
      <c r="B630" s="116">
        <v>34017011</v>
      </c>
      <c r="C630" s="119">
        <v>14</v>
      </c>
      <c r="D630" s="120">
        <f>VLOOKUP(B630,[3]ziaci!$A$1:$B$2102,2,FALSE)</f>
        <v>348</v>
      </c>
      <c r="E630" s="119">
        <f>IFERROR(VLOOKUP(B630,'[3]ZS s kniznicou'!$A$2:$A$1092,1,FALSE),0)</f>
        <v>34017011</v>
      </c>
      <c r="F630" s="450" t="str">
        <f t="shared" si="21"/>
        <v>do 50</v>
      </c>
      <c r="G630" s="451" t="str">
        <f t="shared" si="21"/>
        <v>251 a viac</v>
      </c>
      <c r="H630" s="428"/>
      <c r="I630" s="428"/>
    </row>
    <row r="631" spans="2:9">
      <c r="B631" s="116">
        <v>37864475</v>
      </c>
      <c r="C631" s="119">
        <v>14</v>
      </c>
      <c r="D631" s="120">
        <f>VLOOKUP(B631,[3]ziaci!$A$1:$B$2102,2,FALSE)</f>
        <v>120.33333333333331</v>
      </c>
      <c r="E631" s="119">
        <f>IFERROR(VLOOKUP(B631,'[3]ZS s kniznicou'!$A$2:$A$1092,1,FALSE),0)</f>
        <v>0</v>
      </c>
      <c r="F631" s="450" t="str">
        <f t="shared" si="21"/>
        <v>do 50</v>
      </c>
      <c r="G631" s="451" t="str">
        <f t="shared" si="21"/>
        <v>51-150</v>
      </c>
      <c r="H631" s="428"/>
      <c r="I631" s="428"/>
    </row>
    <row r="632" spans="2:9">
      <c r="B632" s="116">
        <v>37860844</v>
      </c>
      <c r="C632" s="119">
        <v>14</v>
      </c>
      <c r="D632" s="120">
        <f>VLOOKUP(B632,[3]ziaci!$A$1:$B$2102,2,FALSE)</f>
        <v>102</v>
      </c>
      <c r="E632" s="119">
        <f>IFERROR(VLOOKUP(B632,'[3]ZS s kniznicou'!$A$2:$A$1092,1,FALSE),0)</f>
        <v>0</v>
      </c>
      <c r="F632" s="450" t="str">
        <f t="shared" si="21"/>
        <v>do 50</v>
      </c>
      <c r="G632" s="451" t="str">
        <f t="shared" si="21"/>
        <v>51-150</v>
      </c>
      <c r="H632" s="428"/>
      <c r="I632" s="428"/>
    </row>
    <row r="633" spans="2:9">
      <c r="B633" s="116">
        <v>37863703</v>
      </c>
      <c r="C633" s="119">
        <v>14</v>
      </c>
      <c r="D633" s="120">
        <f>VLOOKUP(B633,[3]ziaci!$A$1:$B$2102,2,FALSE)</f>
        <v>128.33333333333331</v>
      </c>
      <c r="E633" s="119">
        <f>IFERROR(VLOOKUP(B633,'[3]ZS s kniznicou'!$A$2:$A$1092,1,FALSE),0)</f>
        <v>0</v>
      </c>
      <c r="F633" s="450" t="str">
        <f t="shared" si="21"/>
        <v>do 50</v>
      </c>
      <c r="G633" s="451" t="str">
        <f t="shared" si="21"/>
        <v>51-150</v>
      </c>
      <c r="H633" s="428"/>
      <c r="I633" s="428"/>
    </row>
    <row r="634" spans="2:9">
      <c r="B634" s="116">
        <v>37864190</v>
      </c>
      <c r="C634" s="119">
        <v>14</v>
      </c>
      <c r="D634" s="120">
        <f>VLOOKUP(B634,[3]ziaci!$A$1:$B$2102,2,FALSE)</f>
        <v>88</v>
      </c>
      <c r="E634" s="119">
        <f>IFERROR(VLOOKUP(B634,'[3]ZS s kniznicou'!$A$2:$A$1092,1,FALSE),0)</f>
        <v>0</v>
      </c>
      <c r="F634" s="450" t="str">
        <f t="shared" si="21"/>
        <v>do 50</v>
      </c>
      <c r="G634" s="451" t="str">
        <f t="shared" si="21"/>
        <v>51-150</v>
      </c>
      <c r="H634" s="428"/>
      <c r="I634" s="428"/>
    </row>
    <row r="635" spans="2:9">
      <c r="B635" s="116">
        <v>37810472</v>
      </c>
      <c r="C635" s="119">
        <v>14</v>
      </c>
      <c r="D635" s="120">
        <f>VLOOKUP(B635,[3]ziaci!$A$1:$B$2102,2,FALSE)</f>
        <v>414.66666666666663</v>
      </c>
      <c r="E635" s="119">
        <f>IFERROR(VLOOKUP(B635,'[3]ZS s kniznicou'!$A$2:$A$1092,1,FALSE),0)</f>
        <v>0</v>
      </c>
      <c r="F635" s="450" t="str">
        <f t="shared" si="21"/>
        <v>do 50</v>
      </c>
      <c r="G635" s="451" t="str">
        <f t="shared" si="21"/>
        <v>251 a viac</v>
      </c>
      <c r="H635" s="428"/>
      <c r="I635" s="428"/>
    </row>
    <row r="636" spans="2:9">
      <c r="B636" s="116">
        <v>37811894</v>
      </c>
      <c r="C636" s="119">
        <v>14</v>
      </c>
      <c r="D636" s="120">
        <f>VLOOKUP(B636,[3]ziaci!$A$1:$B$2102,2,FALSE)</f>
        <v>405.99999999999994</v>
      </c>
      <c r="E636" s="119">
        <f>IFERROR(VLOOKUP(B636,'[3]ZS s kniznicou'!$A$2:$A$1092,1,FALSE),0)</f>
        <v>0</v>
      </c>
      <c r="F636" s="450" t="str">
        <f t="shared" si="21"/>
        <v>do 50</v>
      </c>
      <c r="G636" s="451" t="str">
        <f t="shared" si="21"/>
        <v>251 a viac</v>
      </c>
      <c r="H636" s="428"/>
      <c r="I636" s="428"/>
    </row>
    <row r="637" spans="2:9">
      <c r="B637" s="116">
        <v>710059604</v>
      </c>
      <c r="C637" s="119">
        <v>14</v>
      </c>
      <c r="D637" s="120">
        <f>VLOOKUP(B637,[3]ziaci!$A$1:$B$2102,2,FALSE)</f>
        <v>25.999999999999996</v>
      </c>
      <c r="E637" s="119">
        <f>IFERROR(VLOOKUP(B637,'[3]ZS s kniznicou'!$A$2:$A$1092,1,FALSE),0)</f>
        <v>0</v>
      </c>
      <c r="F637" s="450" t="str">
        <f t="shared" si="21"/>
        <v>do 50</v>
      </c>
      <c r="G637" s="451" t="str">
        <f t="shared" si="21"/>
        <v>do 50</v>
      </c>
      <c r="H637" s="428"/>
      <c r="I637" s="428"/>
    </row>
    <row r="638" spans="2:9">
      <c r="B638" s="116">
        <v>42002028</v>
      </c>
      <c r="C638" s="119">
        <v>14</v>
      </c>
      <c r="D638" s="120">
        <f>VLOOKUP(B638,[3]ziaci!$A$1:$B$2102,2,FALSE)</f>
        <v>184.33333333333331</v>
      </c>
      <c r="E638" s="119">
        <f>IFERROR(VLOOKUP(B638,'[3]ZS s kniznicou'!$A$2:$A$1092,1,FALSE),0)</f>
        <v>0</v>
      </c>
      <c r="F638" s="450" t="str">
        <f t="shared" si="21"/>
        <v>do 50</v>
      </c>
      <c r="G638" s="451" t="str">
        <f t="shared" si="21"/>
        <v>151-250</v>
      </c>
      <c r="H638" s="428"/>
      <c r="I638" s="428"/>
    </row>
    <row r="639" spans="2:9">
      <c r="B639" s="116">
        <v>710062796</v>
      </c>
      <c r="C639" s="119">
        <v>14</v>
      </c>
      <c r="D639" s="120">
        <f>VLOOKUP(B639,[3]ziaci!$A$1:$B$2102,2,FALSE)</f>
        <v>13.333333333333332</v>
      </c>
      <c r="E639" s="119">
        <f>IFERROR(VLOOKUP(B639,'[3]ZS s kniznicou'!$A$2:$A$1092,1,FALSE),0)</f>
        <v>0</v>
      </c>
      <c r="F639" s="450" t="str">
        <f t="shared" si="21"/>
        <v>do 50</v>
      </c>
      <c r="G639" s="451" t="str">
        <f t="shared" si="21"/>
        <v>do 50</v>
      </c>
      <c r="H639" s="428"/>
      <c r="I639" s="428"/>
    </row>
    <row r="640" spans="2:9">
      <c r="B640" s="116">
        <v>710062800</v>
      </c>
      <c r="C640" s="119">
        <v>14</v>
      </c>
      <c r="D640" s="120">
        <f>VLOOKUP(B640,[3]ziaci!$A$1:$B$2102,2,FALSE)</f>
        <v>52.333333333333329</v>
      </c>
      <c r="E640" s="119">
        <f>IFERROR(VLOOKUP(B640,'[3]ZS s kniznicou'!$A$2:$A$1092,1,FALSE),0)</f>
        <v>0</v>
      </c>
      <c r="F640" s="450" t="str">
        <f t="shared" si="21"/>
        <v>do 50</v>
      </c>
      <c r="G640" s="451" t="str">
        <f t="shared" si="21"/>
        <v>51-150</v>
      </c>
      <c r="H640" s="428"/>
      <c r="I640" s="428"/>
    </row>
    <row r="641" spans="2:9">
      <c r="B641" s="116">
        <v>710061714</v>
      </c>
      <c r="C641" s="119">
        <v>14</v>
      </c>
      <c r="D641" s="120">
        <f>VLOOKUP(B641,[3]ziaci!$A$1:$B$2102,2,FALSE)</f>
        <v>50.999999999999993</v>
      </c>
      <c r="E641" s="119">
        <f>IFERROR(VLOOKUP(B641,'[3]ZS s kniznicou'!$A$2:$A$1092,1,FALSE),0)</f>
        <v>0</v>
      </c>
      <c r="F641" s="450" t="str">
        <f t="shared" si="21"/>
        <v>do 50</v>
      </c>
      <c r="G641" s="451" t="str">
        <f t="shared" si="21"/>
        <v>51-150</v>
      </c>
      <c r="H641" s="428"/>
      <c r="I641" s="428"/>
    </row>
    <row r="642" spans="2:9">
      <c r="B642" s="116">
        <v>35543663</v>
      </c>
      <c r="C642" s="119">
        <v>14</v>
      </c>
      <c r="D642" s="120">
        <f>VLOOKUP(B642,[3]ziaci!$A$1:$B$2102,2,FALSE)</f>
        <v>458.33333333333331</v>
      </c>
      <c r="E642" s="119">
        <f>IFERROR(VLOOKUP(B642,'[3]ZS s kniznicou'!$A$2:$A$1092,1,FALSE),0)</f>
        <v>0</v>
      </c>
      <c r="F642" s="450" t="str">
        <f t="shared" si="21"/>
        <v>do 50</v>
      </c>
      <c r="G642" s="451" t="str">
        <f t="shared" si="21"/>
        <v>251 a viac</v>
      </c>
      <c r="H642" s="428"/>
      <c r="I642" s="428"/>
    </row>
    <row r="643" spans="2:9">
      <c r="B643" s="116">
        <v>710063954</v>
      </c>
      <c r="C643" s="119">
        <v>14</v>
      </c>
      <c r="D643" s="120">
        <f>VLOOKUP(B643,[3]ziaci!$A$1:$B$2102,2,FALSE)</f>
        <v>22.666666666666664</v>
      </c>
      <c r="E643" s="119">
        <f>IFERROR(VLOOKUP(B643,'[3]ZS s kniznicou'!$A$2:$A$1092,1,FALSE),0)</f>
        <v>0</v>
      </c>
      <c r="F643" s="450" t="str">
        <f t="shared" si="21"/>
        <v>do 50</v>
      </c>
      <c r="G643" s="451" t="str">
        <f t="shared" si="21"/>
        <v>do 50</v>
      </c>
      <c r="H643" s="428"/>
      <c r="I643" s="428"/>
    </row>
    <row r="644" spans="2:9">
      <c r="B644" s="116">
        <v>710063369</v>
      </c>
      <c r="C644" s="119">
        <v>14</v>
      </c>
      <c r="D644" s="120">
        <f>VLOOKUP(B644,[3]ziaci!$A$1:$B$2102,2,FALSE)</f>
        <v>18.666666666666664</v>
      </c>
      <c r="E644" s="119">
        <f>IFERROR(VLOOKUP(B644,'[3]ZS s kniznicou'!$A$2:$A$1092,1,FALSE),0)</f>
        <v>0</v>
      </c>
      <c r="F644" s="450" t="str">
        <f t="shared" si="21"/>
        <v>do 50</v>
      </c>
      <c r="G644" s="451" t="str">
        <f t="shared" si="21"/>
        <v>do 50</v>
      </c>
      <c r="H644" s="428"/>
      <c r="I644" s="428"/>
    </row>
    <row r="645" spans="2:9">
      <c r="B645" s="116">
        <v>37864491</v>
      </c>
      <c r="C645" s="119">
        <v>14</v>
      </c>
      <c r="D645" s="120">
        <f>VLOOKUP(B645,[3]ziaci!$A$1:$B$2102,2,FALSE)</f>
        <v>124</v>
      </c>
      <c r="E645" s="119">
        <f>IFERROR(VLOOKUP(B645,'[3]ZS s kniznicou'!$A$2:$A$1092,1,FALSE),0)</f>
        <v>37864491</v>
      </c>
      <c r="F645" s="450" t="str">
        <f t="shared" si="21"/>
        <v>do 50</v>
      </c>
      <c r="G645" s="451" t="str">
        <f t="shared" si="21"/>
        <v>51-150</v>
      </c>
      <c r="H645" s="428"/>
      <c r="I645" s="428"/>
    </row>
    <row r="646" spans="2:9">
      <c r="B646" s="116">
        <v>37811924</v>
      </c>
      <c r="C646" s="119">
        <v>14</v>
      </c>
      <c r="D646" s="120">
        <f>VLOOKUP(B646,[3]ziaci!$A$1:$B$2102,2,FALSE)</f>
        <v>413.66666666666663</v>
      </c>
      <c r="E646" s="119">
        <f>IFERROR(VLOOKUP(B646,'[3]ZS s kniznicou'!$A$2:$A$1092,1,FALSE),0)</f>
        <v>37811924</v>
      </c>
      <c r="F646" s="450" t="str">
        <f t="shared" si="21"/>
        <v>do 50</v>
      </c>
      <c r="G646" s="451" t="str">
        <f t="shared" si="21"/>
        <v>251 a viac</v>
      </c>
      <c r="H646" s="428"/>
      <c r="I646" s="428"/>
    </row>
    <row r="647" spans="2:9">
      <c r="B647" s="116">
        <v>37810901</v>
      </c>
      <c r="C647" s="119">
        <v>14</v>
      </c>
      <c r="D647" s="120">
        <f>VLOOKUP(B647,[3]ziaci!$A$1:$B$2102,2,FALSE)</f>
        <v>539.33333333333326</v>
      </c>
      <c r="E647" s="119">
        <f>IFERROR(VLOOKUP(B647,'[3]ZS s kniznicou'!$A$2:$A$1092,1,FALSE),0)</f>
        <v>37810901</v>
      </c>
      <c r="F647" s="450" t="str">
        <f t="shared" si="21"/>
        <v>do 50</v>
      </c>
      <c r="G647" s="451" t="str">
        <f t="shared" si="21"/>
        <v>251 a viac</v>
      </c>
      <c r="H647" s="428"/>
      <c r="I647" s="428"/>
    </row>
    <row r="648" spans="2:9">
      <c r="B648" s="116">
        <v>37833961</v>
      </c>
      <c r="C648" s="119">
        <v>14</v>
      </c>
      <c r="D648" s="120">
        <f>VLOOKUP(B648,[3]ziaci!$A$1:$B$2102,2,FALSE)</f>
        <v>428.33333333333326</v>
      </c>
      <c r="E648" s="119">
        <f>IFERROR(VLOOKUP(B648,'[3]ZS s kniznicou'!$A$2:$A$1092,1,FALSE),0)</f>
        <v>37833961</v>
      </c>
      <c r="F648" s="450" t="str">
        <f t="shared" si="21"/>
        <v>do 50</v>
      </c>
      <c r="G648" s="451" t="str">
        <f t="shared" si="21"/>
        <v>251 a viac</v>
      </c>
      <c r="H648" s="428"/>
      <c r="I648" s="428"/>
    </row>
    <row r="649" spans="2:9">
      <c r="B649" s="116">
        <v>37888412</v>
      </c>
      <c r="C649" s="119">
        <v>14</v>
      </c>
      <c r="D649" s="120">
        <f>VLOOKUP(B649,[3]ziaci!$A$1:$B$2102,2,FALSE)</f>
        <v>680.33333333333326</v>
      </c>
      <c r="E649" s="119">
        <f>IFERROR(VLOOKUP(B649,'[3]ZS s kniznicou'!$A$2:$A$1092,1,FALSE),0)</f>
        <v>37888412</v>
      </c>
      <c r="F649" s="450" t="str">
        <f t="shared" si="21"/>
        <v>do 50</v>
      </c>
      <c r="G649" s="451" t="str">
        <f t="shared" si="21"/>
        <v>251 a viac</v>
      </c>
      <c r="H649" s="428"/>
      <c r="I649" s="428"/>
    </row>
    <row r="650" spans="2:9">
      <c r="B650" s="116">
        <v>37888641</v>
      </c>
      <c r="C650" s="119">
        <v>14</v>
      </c>
      <c r="D650" s="120">
        <f>VLOOKUP(B650,[3]ziaci!$A$1:$B$2102,2,FALSE)</f>
        <v>178</v>
      </c>
      <c r="E650" s="119">
        <f>IFERROR(VLOOKUP(B650,'[3]ZS s kniznicou'!$A$2:$A$1092,1,FALSE),0)</f>
        <v>37888641</v>
      </c>
      <c r="F650" s="450" t="str">
        <f t="shared" si="21"/>
        <v>do 50</v>
      </c>
      <c r="G650" s="451" t="str">
        <f t="shared" si="21"/>
        <v>151-250</v>
      </c>
      <c r="H650" s="428"/>
      <c r="I650" s="428"/>
    </row>
    <row r="651" spans="2:9">
      <c r="B651" s="116">
        <v>37888790</v>
      </c>
      <c r="C651" s="119">
        <v>14</v>
      </c>
      <c r="D651" s="120">
        <f>VLOOKUP(B651,[3]ziaci!$A$1:$B$2102,2,FALSE)</f>
        <v>406.99999999999994</v>
      </c>
      <c r="E651" s="119">
        <f>IFERROR(VLOOKUP(B651,'[3]ZS s kniznicou'!$A$2:$A$1092,1,FALSE),0)</f>
        <v>37888790</v>
      </c>
      <c r="F651" s="450" t="str">
        <f t="shared" si="21"/>
        <v>do 50</v>
      </c>
      <c r="G651" s="451" t="str">
        <f t="shared" si="21"/>
        <v>251 a viac</v>
      </c>
      <c r="H651" s="428"/>
      <c r="I651" s="428"/>
    </row>
    <row r="652" spans="2:9">
      <c r="B652" s="116">
        <v>37874021</v>
      </c>
      <c r="C652" s="119">
        <v>14</v>
      </c>
      <c r="D652" s="120">
        <f>VLOOKUP(B652,[3]ziaci!$A$1:$B$2102,2,FALSE)</f>
        <v>679</v>
      </c>
      <c r="E652" s="119">
        <f>IFERROR(VLOOKUP(B652,'[3]ZS s kniznicou'!$A$2:$A$1092,1,FALSE),0)</f>
        <v>37874021</v>
      </c>
      <c r="F652" s="450" t="str">
        <f t="shared" si="21"/>
        <v>do 50</v>
      </c>
      <c r="G652" s="451" t="str">
        <f t="shared" si="21"/>
        <v>251 a viac</v>
      </c>
      <c r="H652" s="428"/>
      <c r="I652" s="428"/>
    </row>
    <row r="653" spans="2:9">
      <c r="B653" s="116">
        <v>35545607</v>
      </c>
      <c r="C653" s="119">
        <v>14</v>
      </c>
      <c r="D653" s="120">
        <f>VLOOKUP(B653,[3]ziaci!$A$1:$B$2102,2,FALSE)</f>
        <v>98.333333333333329</v>
      </c>
      <c r="E653" s="119">
        <f>IFERROR(VLOOKUP(B653,'[3]ZS s kniznicou'!$A$2:$A$1092,1,FALSE),0)</f>
        <v>35545607</v>
      </c>
      <c r="F653" s="450" t="str">
        <f t="shared" si="21"/>
        <v>do 50</v>
      </c>
      <c r="G653" s="451" t="str">
        <f t="shared" si="21"/>
        <v>51-150</v>
      </c>
      <c r="H653" s="428"/>
      <c r="I653" s="428"/>
    </row>
    <row r="654" spans="2:9">
      <c r="B654" s="116">
        <v>35541288</v>
      </c>
      <c r="C654" s="119">
        <v>14</v>
      </c>
      <c r="D654" s="120">
        <f>VLOOKUP(B654,[3]ziaci!$A$1:$B$2102,2,FALSE)</f>
        <v>45</v>
      </c>
      <c r="E654" s="119">
        <f>IFERROR(VLOOKUP(B654,'[3]ZS s kniznicou'!$A$2:$A$1092,1,FALSE),0)</f>
        <v>35541288</v>
      </c>
      <c r="F654" s="450" t="str">
        <f t="shared" si="21"/>
        <v>do 50</v>
      </c>
      <c r="G654" s="451" t="str">
        <f t="shared" si="21"/>
        <v>do 50</v>
      </c>
      <c r="H654" s="428"/>
      <c r="I654" s="428"/>
    </row>
    <row r="655" spans="2:9">
      <c r="B655" s="116">
        <v>36080799</v>
      </c>
      <c r="C655" s="119">
        <v>13</v>
      </c>
      <c r="D655" s="120">
        <f>VLOOKUP(B655,[3]ziaci!$A$1:$B$2102,2,FALSE)</f>
        <v>489</v>
      </c>
      <c r="E655" s="119">
        <f>IFERROR(VLOOKUP(B655,'[3]ZS s kniznicou'!$A$2:$A$1092,1,FALSE),0)</f>
        <v>36080799</v>
      </c>
      <c r="F655" s="450" t="str">
        <f t="shared" si="21"/>
        <v>do 50</v>
      </c>
      <c r="G655" s="451" t="str">
        <f t="shared" si="21"/>
        <v>251 a viac</v>
      </c>
      <c r="H655" s="428"/>
      <c r="I655" s="428"/>
    </row>
    <row r="656" spans="2:9">
      <c r="B656" s="116">
        <v>31811540</v>
      </c>
      <c r="C656" s="119">
        <v>13</v>
      </c>
      <c r="D656" s="120">
        <f>VLOOKUP(B656,[3]ziaci!$A$1:$B$2102,2,FALSE)</f>
        <v>218.66666666666663</v>
      </c>
      <c r="E656" s="119">
        <f>IFERROR(VLOOKUP(B656,'[3]ZS s kniznicou'!$A$2:$A$1092,1,FALSE),0)</f>
        <v>0</v>
      </c>
      <c r="F656" s="450" t="str">
        <f t="shared" si="21"/>
        <v>do 50</v>
      </c>
      <c r="G656" s="451" t="str">
        <f t="shared" si="21"/>
        <v>151-250</v>
      </c>
      <c r="H656" s="428"/>
      <c r="I656" s="428"/>
    </row>
    <row r="657" spans="2:9">
      <c r="B657" s="116">
        <v>37864416</v>
      </c>
      <c r="C657" s="119">
        <v>13</v>
      </c>
      <c r="D657" s="120">
        <f>VLOOKUP(B657,[3]ziaci!$A$1:$B$2102,2,FALSE)</f>
        <v>697.66666666666663</v>
      </c>
      <c r="E657" s="119">
        <f>IFERROR(VLOOKUP(B657,'[3]ZS s kniznicou'!$A$2:$A$1092,1,FALSE),0)</f>
        <v>0</v>
      </c>
      <c r="F657" s="450" t="str">
        <f t="shared" si="21"/>
        <v>do 50</v>
      </c>
      <c r="G657" s="451" t="str">
        <f t="shared" si="21"/>
        <v>251 a viac</v>
      </c>
      <c r="H657" s="428"/>
      <c r="I657" s="428"/>
    </row>
    <row r="658" spans="2:9">
      <c r="B658" s="116">
        <v>31872026</v>
      </c>
      <c r="C658" s="119">
        <v>13</v>
      </c>
      <c r="D658" s="120">
        <f>VLOOKUP(B658,[3]ziaci!$A$1:$B$2102,2,FALSE)</f>
        <v>373.33333333333331</v>
      </c>
      <c r="E658" s="119">
        <f>IFERROR(VLOOKUP(B658,'[3]ZS s kniznicou'!$A$2:$A$1092,1,FALSE),0)</f>
        <v>0</v>
      </c>
      <c r="F658" s="450" t="str">
        <f t="shared" si="21"/>
        <v>do 50</v>
      </c>
      <c r="G658" s="451" t="str">
        <f t="shared" si="21"/>
        <v>251 a viac</v>
      </c>
      <c r="H658" s="428"/>
      <c r="I658" s="428"/>
    </row>
    <row r="659" spans="2:9">
      <c r="B659" s="116">
        <v>42388767</v>
      </c>
      <c r="C659" s="119">
        <v>13</v>
      </c>
      <c r="D659" s="120">
        <f>VLOOKUP(B659,[3]ziaci!$A$1:$B$2102,2,FALSE)</f>
        <v>563.33333333333326</v>
      </c>
      <c r="E659" s="119">
        <f>IFERROR(VLOOKUP(B659,'[3]ZS s kniznicou'!$A$2:$A$1092,1,FALSE),0)</f>
        <v>0</v>
      </c>
      <c r="F659" s="450" t="str">
        <f t="shared" si="21"/>
        <v>do 50</v>
      </c>
      <c r="G659" s="451" t="str">
        <f t="shared" si="21"/>
        <v>251 a viac</v>
      </c>
      <c r="H659" s="428"/>
      <c r="I659" s="428"/>
    </row>
    <row r="660" spans="2:9">
      <c r="B660" s="116">
        <v>17067391</v>
      </c>
      <c r="C660" s="119">
        <v>13</v>
      </c>
      <c r="D660" s="120">
        <f>VLOOKUP(B660,[3]ziaci!$A$1:$B$2102,2,FALSE)</f>
        <v>734.66666666666663</v>
      </c>
      <c r="E660" s="119">
        <f>IFERROR(VLOOKUP(B660,'[3]ZS s kniznicou'!$A$2:$A$1092,1,FALSE),0)</f>
        <v>0</v>
      </c>
      <c r="F660" s="450" t="str">
        <f t="shared" si="21"/>
        <v>do 50</v>
      </c>
      <c r="G660" s="451" t="str">
        <f t="shared" si="21"/>
        <v>251 a viac</v>
      </c>
      <c r="H660" s="428"/>
      <c r="I660" s="428"/>
    </row>
    <row r="661" spans="2:9">
      <c r="B661" s="116">
        <v>710059809</v>
      </c>
      <c r="C661" s="119">
        <v>13</v>
      </c>
      <c r="D661" s="120">
        <f>VLOOKUP(B661,[3]ziaci!$A$1:$B$2102,2,FALSE)</f>
        <v>26.333333333333332</v>
      </c>
      <c r="E661" s="119">
        <f>IFERROR(VLOOKUP(B661,'[3]ZS s kniznicou'!$A$2:$A$1092,1,FALSE),0)</f>
        <v>0</v>
      </c>
      <c r="F661" s="450" t="str">
        <f t="shared" si="21"/>
        <v>do 50</v>
      </c>
      <c r="G661" s="451" t="str">
        <f t="shared" si="21"/>
        <v>do 50</v>
      </c>
      <c r="H661" s="428"/>
      <c r="I661" s="428"/>
    </row>
    <row r="662" spans="2:9">
      <c r="B662" s="116">
        <v>710059981</v>
      </c>
      <c r="C662" s="119">
        <v>13</v>
      </c>
      <c r="D662" s="120">
        <f>VLOOKUP(B662,[3]ziaci!$A$1:$B$2102,2,FALSE)</f>
        <v>18.333333333333332</v>
      </c>
      <c r="E662" s="119">
        <f>IFERROR(VLOOKUP(B662,'[3]ZS s kniznicou'!$A$2:$A$1092,1,FALSE),0)</f>
        <v>0</v>
      </c>
      <c r="F662" s="450" t="str">
        <f t="shared" si="21"/>
        <v>do 50</v>
      </c>
      <c r="G662" s="451" t="str">
        <f t="shared" si="21"/>
        <v>do 50</v>
      </c>
      <c r="H662" s="428"/>
      <c r="I662" s="428"/>
    </row>
    <row r="663" spans="2:9">
      <c r="B663" s="116">
        <v>710156545</v>
      </c>
      <c r="C663" s="119">
        <v>13</v>
      </c>
      <c r="D663" s="120">
        <f>VLOOKUP(B663,[3]ziaci!$A$1:$B$2102,2,FALSE)</f>
        <v>32.333333333333329</v>
      </c>
      <c r="E663" s="119">
        <f>IFERROR(VLOOKUP(B663,'[3]ZS s kniznicou'!$A$2:$A$1092,1,FALSE),0)</f>
        <v>0</v>
      </c>
      <c r="F663" s="450" t="str">
        <f t="shared" ref="F663:G726" si="22">IF(C663&lt;51,"do 50",IF(C663&lt;151,"51-150",IF(C663&lt;251,"151-250","251 a viac")))</f>
        <v>do 50</v>
      </c>
      <c r="G663" s="451" t="str">
        <f t="shared" si="22"/>
        <v>do 50</v>
      </c>
      <c r="H663" s="428"/>
      <c r="I663" s="428"/>
    </row>
    <row r="664" spans="2:9">
      <c r="B664" s="116">
        <v>37877071</v>
      </c>
      <c r="C664" s="119">
        <v>13</v>
      </c>
      <c r="D664" s="120">
        <f>VLOOKUP(B664,[3]ziaci!$A$1:$B$2102,2,FALSE)</f>
        <v>17.666666666666664</v>
      </c>
      <c r="E664" s="119">
        <f>IFERROR(VLOOKUP(B664,'[3]ZS s kniznicou'!$A$2:$A$1092,1,FALSE),0)</f>
        <v>0</v>
      </c>
      <c r="F664" s="450" t="str">
        <f t="shared" si="22"/>
        <v>do 50</v>
      </c>
      <c r="G664" s="451" t="str">
        <f t="shared" si="22"/>
        <v>do 50</v>
      </c>
      <c r="H664" s="428"/>
      <c r="I664" s="428"/>
    </row>
    <row r="665" spans="2:9">
      <c r="B665" s="116">
        <v>710062249</v>
      </c>
      <c r="C665" s="119">
        <v>13</v>
      </c>
      <c r="D665" s="120">
        <f>VLOOKUP(B665,[3]ziaci!$A$1:$B$2102,2,FALSE)</f>
        <v>25.333333333333329</v>
      </c>
      <c r="E665" s="119">
        <f>IFERROR(VLOOKUP(B665,'[3]ZS s kniznicou'!$A$2:$A$1092,1,FALSE),0)</f>
        <v>0</v>
      </c>
      <c r="F665" s="450" t="str">
        <f t="shared" si="22"/>
        <v>do 50</v>
      </c>
      <c r="G665" s="451" t="str">
        <f t="shared" si="22"/>
        <v>do 50</v>
      </c>
      <c r="H665" s="428"/>
      <c r="I665" s="428"/>
    </row>
    <row r="666" spans="2:9">
      <c r="B666" s="116">
        <v>37865056</v>
      </c>
      <c r="C666" s="119">
        <v>13</v>
      </c>
      <c r="D666" s="120">
        <f>VLOOKUP(B666,[3]ziaci!$A$1:$B$2102,2,FALSE)</f>
        <v>431.66666666666663</v>
      </c>
      <c r="E666" s="119">
        <f>IFERROR(VLOOKUP(B666,'[3]ZS s kniznicou'!$A$2:$A$1092,1,FALSE),0)</f>
        <v>37865056</v>
      </c>
      <c r="F666" s="450" t="str">
        <f t="shared" si="22"/>
        <v>do 50</v>
      </c>
      <c r="G666" s="451" t="str">
        <f t="shared" si="22"/>
        <v>251 a viac</v>
      </c>
      <c r="H666" s="428"/>
      <c r="I666" s="428"/>
    </row>
    <row r="667" spans="2:9">
      <c r="B667" s="116">
        <v>37876155</v>
      </c>
      <c r="C667" s="119">
        <v>13</v>
      </c>
      <c r="D667" s="120">
        <f>VLOOKUP(B667,[3]ziaci!$A$1:$B$2102,2,FALSE)</f>
        <v>106.33333333333333</v>
      </c>
      <c r="E667" s="119">
        <f>IFERROR(VLOOKUP(B667,'[3]ZS s kniznicou'!$A$2:$A$1092,1,FALSE),0)</f>
        <v>0</v>
      </c>
      <c r="F667" s="450" t="str">
        <f t="shared" si="22"/>
        <v>do 50</v>
      </c>
      <c r="G667" s="451" t="str">
        <f t="shared" si="22"/>
        <v>51-150</v>
      </c>
      <c r="H667" s="428"/>
      <c r="I667" s="428"/>
    </row>
    <row r="668" spans="2:9">
      <c r="B668" s="116">
        <v>710064519</v>
      </c>
      <c r="C668" s="119">
        <v>13</v>
      </c>
      <c r="D668" s="120">
        <f>VLOOKUP(B668,[3]ziaci!$A$1:$B$2102,2,FALSE)</f>
        <v>29.333333333333332</v>
      </c>
      <c r="E668" s="119">
        <f>IFERROR(VLOOKUP(B668,'[3]ZS s kniznicou'!$A$2:$A$1092,1,FALSE),0)</f>
        <v>0</v>
      </c>
      <c r="F668" s="450" t="str">
        <f t="shared" si="22"/>
        <v>do 50</v>
      </c>
      <c r="G668" s="451" t="str">
        <f t="shared" si="22"/>
        <v>do 50</v>
      </c>
      <c r="H668" s="428"/>
      <c r="I668" s="428"/>
    </row>
    <row r="669" spans="2:9">
      <c r="B669" s="116">
        <v>710138299</v>
      </c>
      <c r="C669" s="119">
        <v>13</v>
      </c>
      <c r="D669" s="120">
        <f>VLOOKUP(B669,[3]ziaci!$A$1:$B$2102,2,FALSE)</f>
        <v>19.333333333333332</v>
      </c>
      <c r="E669" s="119">
        <f>IFERROR(VLOOKUP(B669,'[3]ZS s kniznicou'!$A$2:$A$1092,1,FALSE),0)</f>
        <v>0</v>
      </c>
      <c r="F669" s="450" t="str">
        <f t="shared" si="22"/>
        <v>do 50</v>
      </c>
      <c r="G669" s="451" t="str">
        <f t="shared" si="22"/>
        <v>do 50</v>
      </c>
      <c r="H669" s="428"/>
      <c r="I669" s="428"/>
    </row>
    <row r="670" spans="2:9">
      <c r="B670" s="116">
        <v>37866907</v>
      </c>
      <c r="C670" s="119">
        <v>13</v>
      </c>
      <c r="D670" s="120">
        <f>VLOOKUP(B670,[3]ziaci!$A$1:$B$2102,2,FALSE)</f>
        <v>125.66666666666666</v>
      </c>
      <c r="E670" s="119">
        <f>IFERROR(VLOOKUP(B670,'[3]ZS s kniznicou'!$A$2:$A$1092,1,FALSE),0)</f>
        <v>37866907</v>
      </c>
      <c r="F670" s="450" t="str">
        <f t="shared" si="22"/>
        <v>do 50</v>
      </c>
      <c r="G670" s="451" t="str">
        <f t="shared" si="22"/>
        <v>51-150</v>
      </c>
      <c r="H670" s="428"/>
      <c r="I670" s="428"/>
    </row>
    <row r="671" spans="2:9">
      <c r="B671" s="116">
        <v>37866931</v>
      </c>
      <c r="C671" s="119">
        <v>13</v>
      </c>
      <c r="D671" s="120">
        <f>VLOOKUP(B671,[3]ziaci!$A$1:$B$2102,2,FALSE)</f>
        <v>264.33333333333331</v>
      </c>
      <c r="E671" s="119">
        <f>IFERROR(VLOOKUP(B671,'[3]ZS s kniznicou'!$A$2:$A$1092,1,FALSE),0)</f>
        <v>37866931</v>
      </c>
      <c r="F671" s="450" t="str">
        <f t="shared" si="22"/>
        <v>do 50</v>
      </c>
      <c r="G671" s="451" t="str">
        <f t="shared" si="22"/>
        <v>251 a viac</v>
      </c>
      <c r="H671" s="428"/>
      <c r="I671" s="428"/>
    </row>
    <row r="672" spans="2:9">
      <c r="B672" s="116">
        <v>37864572</v>
      </c>
      <c r="C672" s="119">
        <v>13</v>
      </c>
      <c r="D672" s="120">
        <f>VLOOKUP(B672,[3]ziaci!$A$1:$B$2102,2,FALSE)</f>
        <v>78.666666666666657</v>
      </c>
      <c r="E672" s="119">
        <f>IFERROR(VLOOKUP(B672,'[3]ZS s kniznicou'!$A$2:$A$1092,1,FALSE),0)</f>
        <v>37864572</v>
      </c>
      <c r="F672" s="450" t="str">
        <f t="shared" si="22"/>
        <v>do 50</v>
      </c>
      <c r="G672" s="451" t="str">
        <f t="shared" si="22"/>
        <v>51-150</v>
      </c>
      <c r="H672" s="428"/>
      <c r="I672" s="428"/>
    </row>
    <row r="673" spans="2:9">
      <c r="B673" s="116">
        <v>37860933</v>
      </c>
      <c r="C673" s="119">
        <v>13</v>
      </c>
      <c r="D673" s="120">
        <f>VLOOKUP(B673,[3]ziaci!$A$1:$B$2102,2,FALSE)</f>
        <v>386.33333333333331</v>
      </c>
      <c r="E673" s="119">
        <f>IFERROR(VLOOKUP(B673,'[3]ZS s kniznicou'!$A$2:$A$1092,1,FALSE),0)</f>
        <v>37860933</v>
      </c>
      <c r="F673" s="450" t="str">
        <f t="shared" si="22"/>
        <v>do 50</v>
      </c>
      <c r="G673" s="451" t="str">
        <f t="shared" si="22"/>
        <v>251 a viac</v>
      </c>
      <c r="H673" s="428"/>
      <c r="I673" s="428"/>
    </row>
    <row r="674" spans="2:9">
      <c r="B674" s="116">
        <v>42211476</v>
      </c>
      <c r="C674" s="119">
        <v>13</v>
      </c>
      <c r="D674" s="120">
        <f>VLOOKUP(B674,[3]ziaci!$A$1:$B$2102,2,FALSE)</f>
        <v>261.33333333333331</v>
      </c>
      <c r="E674" s="119">
        <f>IFERROR(VLOOKUP(B674,'[3]ZS s kniznicou'!$A$2:$A$1092,1,FALSE),0)</f>
        <v>42211476</v>
      </c>
      <c r="F674" s="450" t="str">
        <f t="shared" si="22"/>
        <v>do 50</v>
      </c>
      <c r="G674" s="451" t="str">
        <f t="shared" si="22"/>
        <v>251 a viac</v>
      </c>
      <c r="H674" s="428"/>
      <c r="I674" s="428"/>
    </row>
    <row r="675" spans="2:9">
      <c r="B675" s="116">
        <v>35991488</v>
      </c>
      <c r="C675" s="119">
        <v>13</v>
      </c>
      <c r="D675" s="120">
        <f>VLOOKUP(B675,[3]ziaci!$A$1:$B$2102,2,FALSE)</f>
        <v>209.33333333333331</v>
      </c>
      <c r="E675" s="119">
        <f>IFERROR(VLOOKUP(B675,'[3]ZS s kniznicou'!$A$2:$A$1092,1,FALSE),0)</f>
        <v>35991488</v>
      </c>
      <c r="F675" s="450" t="str">
        <f t="shared" si="22"/>
        <v>do 50</v>
      </c>
      <c r="G675" s="451" t="str">
        <f t="shared" si="22"/>
        <v>151-250</v>
      </c>
      <c r="H675" s="428"/>
      <c r="I675" s="428"/>
    </row>
    <row r="676" spans="2:9">
      <c r="B676" s="116">
        <v>35997621</v>
      </c>
      <c r="C676" s="119">
        <v>13</v>
      </c>
      <c r="D676" s="120">
        <f>VLOOKUP(B676,[3]ziaci!$A$1:$B$2102,2,FALSE)</f>
        <v>409.99999999999994</v>
      </c>
      <c r="E676" s="119">
        <f>IFERROR(VLOOKUP(B676,'[3]ZS s kniznicou'!$A$2:$A$1092,1,FALSE),0)</f>
        <v>35997621</v>
      </c>
      <c r="F676" s="450" t="str">
        <f t="shared" si="22"/>
        <v>do 50</v>
      </c>
      <c r="G676" s="451" t="str">
        <f t="shared" si="22"/>
        <v>251 a viac</v>
      </c>
      <c r="H676" s="428"/>
      <c r="I676" s="428"/>
    </row>
    <row r="677" spans="2:9">
      <c r="B677" s="116">
        <v>37833898</v>
      </c>
      <c r="C677" s="119">
        <v>13</v>
      </c>
      <c r="D677" s="120">
        <f>VLOOKUP(B677,[3]ziaci!$A$1:$B$2102,2,FALSE)</f>
        <v>139.66666666666666</v>
      </c>
      <c r="E677" s="119">
        <f>IFERROR(VLOOKUP(B677,'[3]ZS s kniznicou'!$A$2:$A$1092,1,FALSE),0)</f>
        <v>37833898</v>
      </c>
      <c r="F677" s="450" t="str">
        <f t="shared" si="22"/>
        <v>do 50</v>
      </c>
      <c r="G677" s="451" t="str">
        <f t="shared" si="22"/>
        <v>51-150</v>
      </c>
      <c r="H677" s="428"/>
      <c r="I677" s="428"/>
    </row>
    <row r="678" spans="2:9">
      <c r="B678" s="116">
        <v>37874071</v>
      </c>
      <c r="C678" s="119">
        <v>13</v>
      </c>
      <c r="D678" s="120">
        <f>VLOOKUP(B678,[3]ziaci!$A$1:$B$2102,2,FALSE)</f>
        <v>727.66666666666663</v>
      </c>
      <c r="E678" s="119">
        <f>IFERROR(VLOOKUP(B678,'[3]ZS s kniznicou'!$A$2:$A$1092,1,FALSE),0)</f>
        <v>37874071</v>
      </c>
      <c r="F678" s="450" t="str">
        <f t="shared" si="22"/>
        <v>do 50</v>
      </c>
      <c r="G678" s="451" t="str">
        <f t="shared" si="22"/>
        <v>251 a viac</v>
      </c>
      <c r="H678" s="428"/>
      <c r="I678" s="428"/>
    </row>
    <row r="679" spans="2:9">
      <c r="B679" s="116">
        <v>710064462</v>
      </c>
      <c r="C679" s="119">
        <v>13</v>
      </c>
      <c r="D679" s="120">
        <f>VLOOKUP(B679,[3]ziaci!$A$1:$B$2102,2,FALSE)</f>
        <v>45.666666666666664</v>
      </c>
      <c r="E679" s="119">
        <f>IFERROR(VLOOKUP(B679,'[3]ZS s kniznicou'!$A$2:$A$1092,1,FALSE),0)</f>
        <v>710064462</v>
      </c>
      <c r="F679" s="450" t="str">
        <f t="shared" si="22"/>
        <v>do 50</v>
      </c>
      <c r="G679" s="451" t="str">
        <f t="shared" si="22"/>
        <v>do 50</v>
      </c>
      <c r="H679" s="428"/>
      <c r="I679" s="428"/>
    </row>
    <row r="680" spans="2:9">
      <c r="B680" s="116">
        <v>710061587</v>
      </c>
      <c r="C680" s="119">
        <v>13</v>
      </c>
      <c r="D680" s="120">
        <f>VLOOKUP(B680,[3]ziaci!$A$1:$B$2102,2,FALSE)</f>
        <v>29.999999999999996</v>
      </c>
      <c r="E680" s="119">
        <f>IFERROR(VLOOKUP(B680,'[3]ZS s kniznicou'!$A$2:$A$1092,1,FALSE),0)</f>
        <v>710061587</v>
      </c>
      <c r="F680" s="450" t="str">
        <f t="shared" si="22"/>
        <v>do 50</v>
      </c>
      <c r="G680" s="451" t="str">
        <f t="shared" si="22"/>
        <v>do 50</v>
      </c>
      <c r="H680" s="428"/>
      <c r="I680" s="428"/>
    </row>
    <row r="681" spans="2:9">
      <c r="B681" s="116">
        <v>35541113</v>
      </c>
      <c r="C681" s="119">
        <v>13</v>
      </c>
      <c r="D681" s="120">
        <f>VLOOKUP(B681,[3]ziaci!$A$1:$B$2102,2,FALSE)</f>
        <v>685</v>
      </c>
      <c r="E681" s="119">
        <f>IFERROR(VLOOKUP(B681,'[3]ZS s kniznicou'!$A$2:$A$1092,1,FALSE),0)</f>
        <v>35541113</v>
      </c>
      <c r="F681" s="450" t="str">
        <f t="shared" si="22"/>
        <v>do 50</v>
      </c>
      <c r="G681" s="451" t="str">
        <f t="shared" si="22"/>
        <v>251 a viac</v>
      </c>
      <c r="H681" s="428"/>
      <c r="I681" s="428"/>
    </row>
    <row r="682" spans="2:9">
      <c r="B682" s="116">
        <v>710064098</v>
      </c>
      <c r="C682" s="119">
        <v>13</v>
      </c>
      <c r="D682" s="120">
        <f>VLOOKUP(B682,[3]ziaci!$A$1:$B$2102,2,FALSE)</f>
        <v>68.666666666666657</v>
      </c>
      <c r="E682" s="119">
        <f>IFERROR(VLOOKUP(B682,'[3]ZS s kniznicou'!$A$2:$A$1092,1,FALSE),0)</f>
        <v>710064098</v>
      </c>
      <c r="F682" s="450" t="str">
        <f t="shared" si="22"/>
        <v>do 50</v>
      </c>
      <c r="G682" s="451" t="str">
        <f t="shared" si="22"/>
        <v>51-150</v>
      </c>
      <c r="H682" s="428"/>
      <c r="I682" s="428"/>
    </row>
    <row r="683" spans="2:9">
      <c r="B683" s="116">
        <v>37894323</v>
      </c>
      <c r="C683" s="119">
        <v>13</v>
      </c>
      <c r="D683" s="120">
        <f>VLOOKUP(B683,[3]ziaci!$A$1:$B$2102,2,FALSE)</f>
        <v>141</v>
      </c>
      <c r="E683" s="119">
        <f>IFERROR(VLOOKUP(B683,'[3]ZS s kniznicou'!$A$2:$A$1092,1,FALSE),0)</f>
        <v>37894323</v>
      </c>
      <c r="F683" s="450" t="str">
        <f t="shared" si="22"/>
        <v>do 50</v>
      </c>
      <c r="G683" s="451" t="str">
        <f t="shared" si="22"/>
        <v>51-150</v>
      </c>
      <c r="H683" s="428"/>
      <c r="I683" s="428"/>
    </row>
    <row r="684" spans="2:9">
      <c r="B684" s="116">
        <v>36094102</v>
      </c>
      <c r="C684" s="119">
        <v>12</v>
      </c>
      <c r="D684" s="120">
        <f>VLOOKUP(B684,[3]ziaci!$A$1:$B$2102,2,FALSE)</f>
        <v>273</v>
      </c>
      <c r="E684" s="119">
        <f>IFERROR(VLOOKUP(B684,'[3]ZS s kniznicou'!$A$2:$A$1092,1,FALSE),0)</f>
        <v>36094102</v>
      </c>
      <c r="F684" s="450" t="str">
        <f t="shared" si="22"/>
        <v>do 50</v>
      </c>
      <c r="G684" s="451" t="str">
        <f t="shared" si="22"/>
        <v>251 a viac</v>
      </c>
      <c r="H684" s="428"/>
      <c r="I684" s="428"/>
    </row>
    <row r="685" spans="2:9">
      <c r="B685" s="116">
        <v>36094218</v>
      </c>
      <c r="C685" s="119">
        <v>12</v>
      </c>
      <c r="D685" s="120">
        <f>VLOOKUP(B685,[3]ziaci!$A$1:$B$2102,2,FALSE)</f>
        <v>73.666666666666657</v>
      </c>
      <c r="E685" s="119">
        <f>IFERROR(VLOOKUP(B685,'[3]ZS s kniznicou'!$A$2:$A$1092,1,FALSE),0)</f>
        <v>36094218</v>
      </c>
      <c r="F685" s="450" t="str">
        <f t="shared" si="22"/>
        <v>do 50</v>
      </c>
      <c r="G685" s="451" t="str">
        <f t="shared" si="22"/>
        <v>51-150</v>
      </c>
      <c r="H685" s="428"/>
      <c r="I685" s="428"/>
    </row>
    <row r="686" spans="2:9">
      <c r="B686" s="116">
        <v>36125687</v>
      </c>
      <c r="C686" s="119">
        <v>12</v>
      </c>
      <c r="D686" s="120">
        <f>VLOOKUP(B686,[3]ziaci!$A$1:$B$2102,2,FALSE)</f>
        <v>319.66666666666663</v>
      </c>
      <c r="E686" s="119">
        <f>IFERROR(VLOOKUP(B686,'[3]ZS s kniznicou'!$A$2:$A$1092,1,FALSE),0)</f>
        <v>36125687</v>
      </c>
      <c r="F686" s="450" t="str">
        <f t="shared" si="22"/>
        <v>do 50</v>
      </c>
      <c r="G686" s="451" t="str">
        <f t="shared" si="22"/>
        <v>251 a viac</v>
      </c>
      <c r="H686" s="428"/>
      <c r="I686" s="428"/>
    </row>
    <row r="687" spans="2:9">
      <c r="B687" s="116">
        <v>36094242</v>
      </c>
      <c r="C687" s="119">
        <v>12</v>
      </c>
      <c r="D687" s="120">
        <f>VLOOKUP(B687,[3]ziaci!$A$1:$B$2102,2,FALSE)</f>
        <v>120</v>
      </c>
      <c r="E687" s="119">
        <f>IFERROR(VLOOKUP(B687,'[3]ZS s kniznicou'!$A$2:$A$1092,1,FALSE),0)</f>
        <v>0</v>
      </c>
      <c r="F687" s="450" t="str">
        <f t="shared" si="22"/>
        <v>do 50</v>
      </c>
      <c r="G687" s="451" t="str">
        <f t="shared" si="22"/>
        <v>51-150</v>
      </c>
      <c r="H687" s="428"/>
      <c r="I687" s="428"/>
    </row>
    <row r="688" spans="2:9">
      <c r="B688" s="116">
        <v>37812548</v>
      </c>
      <c r="C688" s="119">
        <v>12</v>
      </c>
      <c r="D688" s="120">
        <f>VLOOKUP(B688,[3]ziaci!$A$1:$B$2102,2,FALSE)</f>
        <v>240</v>
      </c>
      <c r="E688" s="119">
        <f>IFERROR(VLOOKUP(B688,'[3]ZS s kniznicou'!$A$2:$A$1092,1,FALSE),0)</f>
        <v>0</v>
      </c>
      <c r="F688" s="450" t="str">
        <f t="shared" si="22"/>
        <v>do 50</v>
      </c>
      <c r="G688" s="451" t="str">
        <f t="shared" si="22"/>
        <v>151-250</v>
      </c>
      <c r="H688" s="428"/>
      <c r="I688" s="428"/>
    </row>
    <row r="689" spans="2:9">
      <c r="B689" s="116">
        <v>37810596</v>
      </c>
      <c r="C689" s="119">
        <v>12</v>
      </c>
      <c r="D689" s="120">
        <f>VLOOKUP(B689,[3]ziaci!$A$1:$B$2102,2,FALSE)</f>
        <v>158.66666666666666</v>
      </c>
      <c r="E689" s="119">
        <f>IFERROR(VLOOKUP(B689,'[3]ZS s kniznicou'!$A$2:$A$1092,1,FALSE),0)</f>
        <v>0</v>
      </c>
      <c r="F689" s="450" t="str">
        <f t="shared" si="22"/>
        <v>do 50</v>
      </c>
      <c r="G689" s="451" t="str">
        <f t="shared" si="22"/>
        <v>151-250</v>
      </c>
      <c r="H689" s="428"/>
      <c r="I689" s="428"/>
    </row>
    <row r="690" spans="2:9">
      <c r="B690" s="116">
        <v>710059957</v>
      </c>
      <c r="C690" s="119">
        <v>12</v>
      </c>
      <c r="D690" s="120">
        <f>VLOOKUP(B690,[3]ziaci!$A$1:$B$2102,2,FALSE)</f>
        <v>27.666666666666664</v>
      </c>
      <c r="E690" s="119">
        <f>IFERROR(VLOOKUP(B690,'[3]ZS s kniznicou'!$A$2:$A$1092,1,FALSE),0)</f>
        <v>0</v>
      </c>
      <c r="F690" s="450" t="str">
        <f t="shared" si="22"/>
        <v>do 50</v>
      </c>
      <c r="G690" s="451" t="str">
        <f t="shared" si="22"/>
        <v>do 50</v>
      </c>
      <c r="H690" s="428"/>
      <c r="I690" s="428"/>
    </row>
    <row r="691" spans="2:9">
      <c r="B691" s="116">
        <v>42195861</v>
      </c>
      <c r="C691" s="119">
        <v>12</v>
      </c>
      <c r="D691" s="120">
        <f>VLOOKUP(B691,[3]ziaci!$A$1:$B$2102,2,FALSE)</f>
        <v>27.333333333333329</v>
      </c>
      <c r="E691" s="119">
        <f>IFERROR(VLOOKUP(B691,'[3]ZS s kniznicou'!$A$2:$A$1092,1,FALSE),0)</f>
        <v>0</v>
      </c>
      <c r="F691" s="450" t="str">
        <f t="shared" si="22"/>
        <v>do 50</v>
      </c>
      <c r="G691" s="451" t="str">
        <f t="shared" si="22"/>
        <v>do 50</v>
      </c>
      <c r="H691" s="428"/>
      <c r="I691" s="428"/>
    </row>
    <row r="692" spans="2:9">
      <c r="B692" s="116">
        <v>37874241</v>
      </c>
      <c r="C692" s="119">
        <v>12</v>
      </c>
      <c r="D692" s="120">
        <f>VLOOKUP(B692,[3]ziaci!$A$1:$B$2102,2,FALSE)</f>
        <v>234.99999999999997</v>
      </c>
      <c r="E692" s="119">
        <f>IFERROR(VLOOKUP(B692,'[3]ZS s kniznicou'!$A$2:$A$1092,1,FALSE),0)</f>
        <v>0</v>
      </c>
      <c r="F692" s="450" t="str">
        <f t="shared" si="22"/>
        <v>do 50</v>
      </c>
      <c r="G692" s="451" t="str">
        <f t="shared" si="22"/>
        <v>151-250</v>
      </c>
      <c r="H692" s="428"/>
      <c r="I692" s="428"/>
    </row>
    <row r="693" spans="2:9">
      <c r="B693" s="116">
        <v>710064403</v>
      </c>
      <c r="C693" s="119">
        <v>12</v>
      </c>
      <c r="D693" s="120">
        <f>VLOOKUP(B693,[3]ziaci!$A$1:$B$2102,2,FALSE)</f>
        <v>23.999999999999996</v>
      </c>
      <c r="E693" s="119">
        <f>IFERROR(VLOOKUP(B693,'[3]ZS s kniznicou'!$A$2:$A$1092,1,FALSE),0)</f>
        <v>0</v>
      </c>
      <c r="F693" s="450" t="str">
        <f t="shared" si="22"/>
        <v>do 50</v>
      </c>
      <c r="G693" s="451" t="str">
        <f t="shared" si="22"/>
        <v>do 50</v>
      </c>
      <c r="H693" s="428"/>
      <c r="I693" s="428"/>
    </row>
    <row r="694" spans="2:9">
      <c r="B694" s="116">
        <v>710061773</v>
      </c>
      <c r="C694" s="119">
        <v>12</v>
      </c>
      <c r="D694" s="120">
        <f>VLOOKUP(B694,[3]ziaci!$A$1:$B$2102,2,FALSE)</f>
        <v>26.666666666666664</v>
      </c>
      <c r="E694" s="119">
        <f>IFERROR(VLOOKUP(B694,'[3]ZS s kniznicou'!$A$2:$A$1092,1,FALSE),0)</f>
        <v>0</v>
      </c>
      <c r="F694" s="450" t="str">
        <f t="shared" si="22"/>
        <v>do 50</v>
      </c>
      <c r="G694" s="451" t="str">
        <f t="shared" si="22"/>
        <v>do 50</v>
      </c>
      <c r="H694" s="428"/>
      <c r="I694" s="428"/>
    </row>
    <row r="695" spans="2:9">
      <c r="B695" s="116">
        <v>710061862</v>
      </c>
      <c r="C695" s="119">
        <v>12</v>
      </c>
      <c r="D695" s="120">
        <f>VLOOKUP(B695,[3]ziaci!$A$1:$B$2102,2,FALSE)</f>
        <v>24</v>
      </c>
      <c r="E695" s="119">
        <f>IFERROR(VLOOKUP(B695,'[3]ZS s kniznicou'!$A$2:$A$1092,1,FALSE),0)</f>
        <v>0</v>
      </c>
      <c r="F695" s="450" t="str">
        <f t="shared" si="22"/>
        <v>do 50</v>
      </c>
      <c r="G695" s="451" t="str">
        <f t="shared" si="22"/>
        <v>do 50</v>
      </c>
      <c r="H695" s="428"/>
      <c r="I695" s="428"/>
    </row>
    <row r="696" spans="2:9">
      <c r="B696" s="116">
        <v>35545780</v>
      </c>
      <c r="C696" s="119">
        <v>12</v>
      </c>
      <c r="D696" s="120">
        <f>VLOOKUP(B696,[3]ziaci!$A$1:$B$2102,2,FALSE)</f>
        <v>185.33333333333331</v>
      </c>
      <c r="E696" s="119">
        <f>IFERROR(VLOOKUP(B696,'[3]ZS s kniznicou'!$A$2:$A$1092,1,FALSE),0)</f>
        <v>0</v>
      </c>
      <c r="F696" s="450" t="str">
        <f t="shared" si="22"/>
        <v>do 50</v>
      </c>
      <c r="G696" s="451" t="str">
        <f t="shared" si="22"/>
        <v>151-250</v>
      </c>
      <c r="H696" s="428"/>
      <c r="I696" s="428"/>
    </row>
    <row r="697" spans="2:9">
      <c r="B697" s="116">
        <v>710062990</v>
      </c>
      <c r="C697" s="119">
        <v>12</v>
      </c>
      <c r="D697" s="120">
        <f>VLOOKUP(B697,[3]ziaci!$A$1:$B$2102,2,FALSE)</f>
        <v>21.666666666666664</v>
      </c>
      <c r="E697" s="119">
        <f>IFERROR(VLOOKUP(B697,'[3]ZS s kniznicou'!$A$2:$A$1092,1,FALSE),0)</f>
        <v>0</v>
      </c>
      <c r="F697" s="450" t="str">
        <f t="shared" si="22"/>
        <v>do 50</v>
      </c>
      <c r="G697" s="451" t="str">
        <f t="shared" si="22"/>
        <v>do 50</v>
      </c>
      <c r="H697" s="428"/>
      <c r="I697" s="428"/>
    </row>
    <row r="698" spans="2:9">
      <c r="B698" s="116">
        <v>710148600</v>
      </c>
      <c r="C698" s="119">
        <v>12</v>
      </c>
      <c r="D698" s="120">
        <f>VLOOKUP(B698,[3]ziaci!$A$1:$B$2102,2,FALSE)</f>
        <v>18.333333333333332</v>
      </c>
      <c r="E698" s="119">
        <f>IFERROR(VLOOKUP(B698,'[3]ZS s kniznicou'!$A$2:$A$1092,1,FALSE),0)</f>
        <v>0</v>
      </c>
      <c r="F698" s="450" t="str">
        <f t="shared" si="22"/>
        <v>do 50</v>
      </c>
      <c r="G698" s="451" t="str">
        <f t="shared" si="22"/>
        <v>do 50</v>
      </c>
      <c r="H698" s="428"/>
      <c r="I698" s="428"/>
    </row>
    <row r="699" spans="2:9">
      <c r="B699" s="116">
        <v>35542624</v>
      </c>
      <c r="C699" s="119">
        <v>12</v>
      </c>
      <c r="D699" s="120">
        <f>VLOOKUP(B699,[3]ziaci!$A$1:$B$2102,2,FALSE)</f>
        <v>516</v>
      </c>
      <c r="E699" s="119">
        <f>IFERROR(VLOOKUP(B699,'[3]ZS s kniznicou'!$A$2:$A$1092,1,FALSE),0)</f>
        <v>0</v>
      </c>
      <c r="F699" s="450" t="str">
        <f t="shared" si="22"/>
        <v>do 50</v>
      </c>
      <c r="G699" s="451" t="str">
        <f t="shared" si="22"/>
        <v>251 a viac</v>
      </c>
      <c r="H699" s="428"/>
      <c r="I699" s="428"/>
    </row>
    <row r="700" spans="2:9">
      <c r="B700" s="116">
        <v>37864521</v>
      </c>
      <c r="C700" s="119">
        <v>12</v>
      </c>
      <c r="D700" s="120">
        <f>VLOOKUP(B700,[3]ziaci!$A$1:$B$2102,2,FALSE)</f>
        <v>297.66666666666663</v>
      </c>
      <c r="E700" s="119">
        <f>IFERROR(VLOOKUP(B700,'[3]ZS s kniznicou'!$A$2:$A$1092,1,FALSE),0)</f>
        <v>37864521</v>
      </c>
      <c r="F700" s="450" t="str">
        <f t="shared" si="22"/>
        <v>do 50</v>
      </c>
      <c r="G700" s="451" t="str">
        <f t="shared" si="22"/>
        <v>251 a viac</v>
      </c>
      <c r="H700" s="428"/>
      <c r="I700" s="428"/>
    </row>
    <row r="701" spans="2:9">
      <c r="B701" s="116">
        <v>37813005</v>
      </c>
      <c r="C701" s="119">
        <v>12</v>
      </c>
      <c r="D701" s="120">
        <f>VLOOKUP(B701,[3]ziaci!$A$1:$B$2102,2,FALSE)</f>
        <v>431.66666666666663</v>
      </c>
      <c r="E701" s="119">
        <f>IFERROR(VLOOKUP(B701,'[3]ZS s kniznicou'!$A$2:$A$1092,1,FALSE),0)</f>
        <v>37813005</v>
      </c>
      <c r="F701" s="450" t="str">
        <f t="shared" si="22"/>
        <v>do 50</v>
      </c>
      <c r="G701" s="451" t="str">
        <f t="shared" si="22"/>
        <v>251 a viac</v>
      </c>
      <c r="H701" s="428"/>
      <c r="I701" s="428"/>
    </row>
    <row r="702" spans="2:9">
      <c r="B702" s="116">
        <v>35677708</v>
      </c>
      <c r="C702" s="119">
        <v>12</v>
      </c>
      <c r="D702" s="120">
        <f>VLOOKUP(B702,[3]ziaci!$A$1:$B$2102,2,FALSE)</f>
        <v>563.33333333333326</v>
      </c>
      <c r="E702" s="119">
        <f>IFERROR(VLOOKUP(B702,'[3]ZS s kniznicou'!$A$2:$A$1092,1,FALSE),0)</f>
        <v>35677708</v>
      </c>
      <c r="F702" s="450" t="str">
        <f t="shared" si="22"/>
        <v>do 50</v>
      </c>
      <c r="G702" s="451" t="str">
        <f t="shared" si="22"/>
        <v>251 a viac</v>
      </c>
      <c r="H702" s="428"/>
      <c r="I702" s="428"/>
    </row>
    <row r="703" spans="2:9">
      <c r="B703" s="116">
        <v>37898086</v>
      </c>
      <c r="C703" s="119">
        <v>12</v>
      </c>
      <c r="D703" s="120">
        <f>VLOOKUP(B703,[3]ziaci!$A$1:$B$2102,2,FALSE)</f>
        <v>68.666666666666657</v>
      </c>
      <c r="E703" s="119">
        <f>IFERROR(VLOOKUP(B703,'[3]ZS s kniznicou'!$A$2:$A$1092,1,FALSE),0)</f>
        <v>37898086</v>
      </c>
      <c r="F703" s="450" t="str">
        <f t="shared" si="22"/>
        <v>do 50</v>
      </c>
      <c r="G703" s="451" t="str">
        <f t="shared" si="22"/>
        <v>51-150</v>
      </c>
      <c r="H703" s="428"/>
      <c r="I703" s="428"/>
    </row>
    <row r="704" spans="2:9">
      <c r="B704" s="116">
        <v>37831232</v>
      </c>
      <c r="C704" s="119">
        <v>12</v>
      </c>
      <c r="D704" s="120">
        <f>VLOOKUP(B704,[3]ziaci!$A$1:$B$2102,2,FALSE)</f>
        <v>636.33333333333326</v>
      </c>
      <c r="E704" s="119">
        <f>IFERROR(VLOOKUP(B704,'[3]ZS s kniznicou'!$A$2:$A$1092,1,FALSE),0)</f>
        <v>37831232</v>
      </c>
      <c r="F704" s="450" t="str">
        <f t="shared" si="22"/>
        <v>do 50</v>
      </c>
      <c r="G704" s="451" t="str">
        <f t="shared" si="22"/>
        <v>251 a viac</v>
      </c>
      <c r="H704" s="428"/>
      <c r="I704" s="428"/>
    </row>
    <row r="705" spans="2:9">
      <c r="B705" s="116">
        <v>710130353</v>
      </c>
      <c r="C705" s="119">
        <v>12</v>
      </c>
      <c r="D705" s="120">
        <f>VLOOKUP(B705,[3]ziaci!$A$1:$B$2102,2,FALSE)</f>
        <v>23.666666666666664</v>
      </c>
      <c r="E705" s="119">
        <f>IFERROR(VLOOKUP(B705,'[3]ZS s kniznicou'!$A$2:$A$1092,1,FALSE),0)</f>
        <v>710130353</v>
      </c>
      <c r="F705" s="450" t="str">
        <f t="shared" si="22"/>
        <v>do 50</v>
      </c>
      <c r="G705" s="451" t="str">
        <f t="shared" si="22"/>
        <v>do 50</v>
      </c>
      <c r="H705" s="428"/>
      <c r="I705" s="428"/>
    </row>
    <row r="706" spans="2:9">
      <c r="B706" s="116">
        <v>36158976</v>
      </c>
      <c r="C706" s="119">
        <v>12</v>
      </c>
      <c r="D706" s="120">
        <f>VLOOKUP(B706,[3]ziaci!$A$1:$B$2102,2,FALSE)</f>
        <v>500.33333333333331</v>
      </c>
      <c r="E706" s="119">
        <f>IFERROR(VLOOKUP(B706,'[3]ZS s kniznicou'!$A$2:$A$1092,1,FALSE),0)</f>
        <v>36158976</v>
      </c>
      <c r="F706" s="450" t="str">
        <f t="shared" si="22"/>
        <v>do 50</v>
      </c>
      <c r="G706" s="451" t="str">
        <f t="shared" si="22"/>
        <v>251 a viac</v>
      </c>
      <c r="H706" s="428"/>
      <c r="I706" s="428"/>
    </row>
    <row r="707" spans="2:9">
      <c r="B707" s="116">
        <v>37872869</v>
      </c>
      <c r="C707" s="119">
        <v>12</v>
      </c>
      <c r="D707" s="120">
        <f>VLOOKUP(B707,[3]ziaci!$A$1:$B$2102,2,FALSE)</f>
        <v>155</v>
      </c>
      <c r="E707" s="119">
        <f>IFERROR(VLOOKUP(B707,'[3]ZS s kniznicou'!$A$2:$A$1092,1,FALSE),0)</f>
        <v>37872869</v>
      </c>
      <c r="F707" s="450" t="str">
        <f t="shared" si="22"/>
        <v>do 50</v>
      </c>
      <c r="G707" s="451" t="str">
        <f t="shared" si="22"/>
        <v>151-250</v>
      </c>
      <c r="H707" s="428"/>
      <c r="I707" s="428"/>
    </row>
    <row r="708" spans="2:9">
      <c r="B708" s="116">
        <v>31305318</v>
      </c>
      <c r="C708" s="119">
        <v>12</v>
      </c>
      <c r="D708" s="120">
        <f>VLOOKUP(B708,[3]ziaci!$A$1:$B$2102,2,FALSE)</f>
        <v>669.66666666666663</v>
      </c>
      <c r="E708" s="119">
        <f>IFERROR(VLOOKUP(B708,'[3]ZS s kniznicou'!$A$2:$A$1092,1,FALSE),0)</f>
        <v>31305318</v>
      </c>
      <c r="F708" s="450" t="str">
        <f t="shared" si="22"/>
        <v>do 50</v>
      </c>
      <c r="G708" s="451" t="str">
        <f t="shared" si="22"/>
        <v>251 a viac</v>
      </c>
      <c r="H708" s="428"/>
      <c r="I708" s="428"/>
    </row>
    <row r="709" spans="2:9">
      <c r="B709" s="116">
        <v>35561301</v>
      </c>
      <c r="C709" s="119">
        <v>12</v>
      </c>
      <c r="D709" s="120">
        <f>VLOOKUP(B709,[3]ziaci!$A$1:$B$2102,2,FALSE)</f>
        <v>245.99999999999997</v>
      </c>
      <c r="E709" s="119">
        <f>IFERROR(VLOOKUP(B709,'[3]ZS s kniznicou'!$A$2:$A$1092,1,FALSE),0)</f>
        <v>35561301</v>
      </c>
      <c r="F709" s="450" t="str">
        <f t="shared" si="22"/>
        <v>do 50</v>
      </c>
      <c r="G709" s="451" t="str">
        <f t="shared" si="22"/>
        <v>151-250</v>
      </c>
      <c r="H709" s="428"/>
      <c r="I709" s="428"/>
    </row>
    <row r="710" spans="2:9">
      <c r="B710" s="116">
        <v>17080711</v>
      </c>
      <c r="C710" s="119">
        <v>12</v>
      </c>
      <c r="D710" s="120">
        <f>VLOOKUP(B710,[3]ziaci!$A$1:$B$2102,2,FALSE)</f>
        <v>628.66666666666663</v>
      </c>
      <c r="E710" s="119">
        <f>IFERROR(VLOOKUP(B710,'[3]ZS s kniznicou'!$A$2:$A$1092,1,FALSE),0)</f>
        <v>17080711</v>
      </c>
      <c r="F710" s="450" t="str">
        <f t="shared" si="22"/>
        <v>do 50</v>
      </c>
      <c r="G710" s="451" t="str">
        <f t="shared" si="22"/>
        <v>251 a viac</v>
      </c>
      <c r="H710" s="428"/>
      <c r="I710" s="428"/>
    </row>
    <row r="711" spans="2:9">
      <c r="B711" s="116">
        <v>17080754</v>
      </c>
      <c r="C711" s="119">
        <v>12</v>
      </c>
      <c r="D711" s="120">
        <f>VLOOKUP(B711,[3]ziaci!$A$1:$B$2102,2,FALSE)</f>
        <v>821</v>
      </c>
      <c r="E711" s="119">
        <f>IFERROR(VLOOKUP(B711,'[3]ZS s kniznicou'!$A$2:$A$1092,1,FALSE),0)</f>
        <v>17080754</v>
      </c>
      <c r="F711" s="450" t="str">
        <f t="shared" si="22"/>
        <v>do 50</v>
      </c>
      <c r="G711" s="451" t="str">
        <f t="shared" si="22"/>
        <v>251 a viac</v>
      </c>
      <c r="H711" s="428"/>
      <c r="I711" s="428"/>
    </row>
    <row r="712" spans="2:9">
      <c r="B712" s="116">
        <v>17080703</v>
      </c>
      <c r="C712" s="119">
        <v>12</v>
      </c>
      <c r="D712" s="120">
        <f>VLOOKUP(B712,[3]ziaci!$A$1:$B$2102,2,FALSE)</f>
        <v>542.66666666666663</v>
      </c>
      <c r="E712" s="119">
        <f>IFERROR(VLOOKUP(B712,'[3]ZS s kniznicou'!$A$2:$A$1092,1,FALSE),0)</f>
        <v>17080703</v>
      </c>
      <c r="F712" s="450" t="str">
        <f t="shared" si="22"/>
        <v>do 50</v>
      </c>
      <c r="G712" s="451" t="str">
        <f t="shared" si="22"/>
        <v>251 a viac</v>
      </c>
      <c r="H712" s="428"/>
      <c r="I712" s="428"/>
    </row>
    <row r="713" spans="2:9">
      <c r="B713" s="116">
        <v>31202331</v>
      </c>
      <c r="C713" s="119">
        <v>11</v>
      </c>
      <c r="D713" s="120">
        <f>VLOOKUP(B713,[3]ziaci!$A$1:$B$2102,2,FALSE)</f>
        <v>538</v>
      </c>
      <c r="E713" s="119">
        <f>IFERROR(VLOOKUP(B713,'[3]ZS s kniznicou'!$A$2:$A$1092,1,FALSE),0)</f>
        <v>31202331</v>
      </c>
      <c r="F713" s="450" t="str">
        <f t="shared" si="22"/>
        <v>do 50</v>
      </c>
      <c r="G713" s="451" t="str">
        <f t="shared" si="22"/>
        <v>251 a viac</v>
      </c>
      <c r="H713" s="428"/>
      <c r="I713" s="428"/>
    </row>
    <row r="714" spans="2:9">
      <c r="B714" s="116">
        <v>37867121</v>
      </c>
      <c r="C714" s="119">
        <v>11</v>
      </c>
      <c r="D714" s="120">
        <f>VLOOKUP(B714,[3]ziaci!$A$1:$B$2102,2,FALSE)</f>
        <v>125.33333333333333</v>
      </c>
      <c r="E714" s="119">
        <f>IFERROR(VLOOKUP(B714,'[3]ZS s kniznicou'!$A$2:$A$1092,1,FALSE),0)</f>
        <v>37867121</v>
      </c>
      <c r="F714" s="450" t="str">
        <f t="shared" si="22"/>
        <v>do 50</v>
      </c>
      <c r="G714" s="451" t="str">
        <f t="shared" si="22"/>
        <v>51-150</v>
      </c>
      <c r="H714" s="428"/>
      <c r="I714" s="428"/>
    </row>
    <row r="715" spans="2:9">
      <c r="B715" s="116">
        <v>37866966</v>
      </c>
      <c r="C715" s="119">
        <v>11</v>
      </c>
      <c r="D715" s="120">
        <f>VLOOKUP(B715,[3]ziaci!$A$1:$B$2102,2,FALSE)</f>
        <v>121.66666666666666</v>
      </c>
      <c r="E715" s="119">
        <f>IFERROR(VLOOKUP(B715,'[3]ZS s kniznicou'!$A$2:$A$1092,1,FALSE),0)</f>
        <v>37866966</v>
      </c>
      <c r="F715" s="450" t="str">
        <f t="shared" si="22"/>
        <v>do 50</v>
      </c>
      <c r="G715" s="451" t="str">
        <f t="shared" si="22"/>
        <v>51-150</v>
      </c>
      <c r="H715" s="428"/>
      <c r="I715" s="428"/>
    </row>
    <row r="716" spans="2:9">
      <c r="B716" s="116">
        <v>37864394</v>
      </c>
      <c r="C716" s="119">
        <v>11</v>
      </c>
      <c r="D716" s="120">
        <f>VLOOKUP(B716,[3]ziaci!$A$1:$B$2102,2,FALSE)</f>
        <v>460.66666666666663</v>
      </c>
      <c r="E716" s="119">
        <f>IFERROR(VLOOKUP(B716,'[3]ZS s kniznicou'!$A$2:$A$1092,1,FALSE),0)</f>
        <v>0</v>
      </c>
      <c r="F716" s="450" t="str">
        <f t="shared" si="22"/>
        <v>do 50</v>
      </c>
      <c r="G716" s="451" t="str">
        <f t="shared" si="22"/>
        <v>251 a viac</v>
      </c>
      <c r="H716" s="428"/>
      <c r="I716" s="428"/>
    </row>
    <row r="717" spans="2:9">
      <c r="B717" s="116">
        <v>37864351</v>
      </c>
      <c r="C717" s="119">
        <v>11</v>
      </c>
      <c r="D717" s="120">
        <f>VLOOKUP(B717,[3]ziaci!$A$1:$B$2102,2,FALSE)</f>
        <v>81.666666666666657</v>
      </c>
      <c r="E717" s="119">
        <f>IFERROR(VLOOKUP(B717,'[3]ZS s kniznicou'!$A$2:$A$1092,1,FALSE),0)</f>
        <v>0</v>
      </c>
      <c r="F717" s="450" t="str">
        <f t="shared" si="22"/>
        <v>do 50</v>
      </c>
      <c r="G717" s="451" t="str">
        <f t="shared" si="22"/>
        <v>51-150</v>
      </c>
      <c r="H717" s="428"/>
      <c r="I717" s="428"/>
    </row>
    <row r="718" spans="2:9">
      <c r="B718" s="116">
        <v>37863681</v>
      </c>
      <c r="C718" s="119">
        <v>11</v>
      </c>
      <c r="D718" s="120">
        <f>VLOOKUP(B718,[3]ziaci!$A$1:$B$2102,2,FALSE)</f>
        <v>80.333333333333329</v>
      </c>
      <c r="E718" s="119">
        <f>IFERROR(VLOOKUP(B718,'[3]ZS s kniznicou'!$A$2:$A$1092,1,FALSE),0)</f>
        <v>0</v>
      </c>
      <c r="F718" s="450" t="str">
        <f t="shared" si="22"/>
        <v>do 50</v>
      </c>
      <c r="G718" s="451" t="str">
        <f t="shared" si="22"/>
        <v>51-150</v>
      </c>
      <c r="H718" s="428"/>
      <c r="I718" s="428"/>
    </row>
    <row r="719" spans="2:9">
      <c r="B719" s="116">
        <v>37831879</v>
      </c>
      <c r="C719" s="119">
        <v>11</v>
      </c>
      <c r="D719" s="120">
        <f>VLOOKUP(B719,[3]ziaci!$A$1:$B$2102,2,FALSE)</f>
        <v>387.66666666666663</v>
      </c>
      <c r="E719" s="119">
        <f>IFERROR(VLOOKUP(B719,'[3]ZS s kniznicou'!$A$2:$A$1092,1,FALSE),0)</f>
        <v>0</v>
      </c>
      <c r="F719" s="450" t="str">
        <f t="shared" si="22"/>
        <v>do 50</v>
      </c>
      <c r="G719" s="451" t="str">
        <f t="shared" si="22"/>
        <v>251 a viac</v>
      </c>
      <c r="H719" s="428"/>
      <c r="I719" s="428"/>
    </row>
    <row r="720" spans="2:9">
      <c r="B720" s="116">
        <v>37888536</v>
      </c>
      <c r="C720" s="119">
        <v>11</v>
      </c>
      <c r="D720" s="120">
        <f>VLOOKUP(B720,[3]ziaci!$A$1:$B$2102,2,FALSE)</f>
        <v>135</v>
      </c>
      <c r="E720" s="119">
        <f>IFERROR(VLOOKUP(B720,'[3]ZS s kniznicou'!$A$2:$A$1092,1,FALSE),0)</f>
        <v>0</v>
      </c>
      <c r="F720" s="450" t="str">
        <f t="shared" si="22"/>
        <v>do 50</v>
      </c>
      <c r="G720" s="451" t="str">
        <f t="shared" si="22"/>
        <v>51-150</v>
      </c>
      <c r="H720" s="428"/>
      <c r="I720" s="428"/>
    </row>
    <row r="721" spans="2:9">
      <c r="B721" s="116">
        <v>37943006</v>
      </c>
      <c r="C721" s="119">
        <v>11</v>
      </c>
      <c r="D721" s="120">
        <f>VLOOKUP(B721,[3]ziaci!$A$1:$B$2102,2,FALSE)</f>
        <v>21.333333333333332</v>
      </c>
      <c r="E721" s="119">
        <f>IFERROR(VLOOKUP(B721,'[3]ZS s kniznicou'!$A$2:$A$1092,1,FALSE),0)</f>
        <v>0</v>
      </c>
      <c r="F721" s="450" t="str">
        <f t="shared" si="22"/>
        <v>do 50</v>
      </c>
      <c r="G721" s="451" t="str">
        <f t="shared" si="22"/>
        <v>do 50</v>
      </c>
      <c r="H721" s="428"/>
      <c r="I721" s="428"/>
    </row>
    <row r="722" spans="2:9">
      <c r="B722" s="116">
        <v>37876040</v>
      </c>
      <c r="C722" s="119">
        <v>11</v>
      </c>
      <c r="D722" s="120">
        <f>VLOOKUP(B722,[3]ziaci!$A$1:$B$2102,2,FALSE)</f>
        <v>208.66666666666663</v>
      </c>
      <c r="E722" s="119">
        <f>IFERROR(VLOOKUP(B722,'[3]ZS s kniznicou'!$A$2:$A$1092,1,FALSE),0)</f>
        <v>0</v>
      </c>
      <c r="F722" s="450" t="str">
        <f t="shared" si="22"/>
        <v>do 50</v>
      </c>
      <c r="G722" s="451" t="str">
        <f t="shared" si="22"/>
        <v>151-250</v>
      </c>
      <c r="H722" s="428"/>
      <c r="I722" s="428"/>
    </row>
    <row r="723" spans="2:9">
      <c r="B723" s="116">
        <v>710062095</v>
      </c>
      <c r="C723" s="119">
        <v>11</v>
      </c>
      <c r="D723" s="120">
        <f>VLOOKUP(B723,[3]ziaci!$A$1:$B$2102,2,FALSE)</f>
        <v>30.333333333333329</v>
      </c>
      <c r="E723" s="119">
        <f>IFERROR(VLOOKUP(B723,'[3]ZS s kniznicou'!$A$2:$A$1092,1,FALSE),0)</f>
        <v>0</v>
      </c>
      <c r="F723" s="450" t="str">
        <f t="shared" si="22"/>
        <v>do 50</v>
      </c>
      <c r="G723" s="451" t="str">
        <f t="shared" si="22"/>
        <v>do 50</v>
      </c>
      <c r="H723" s="428"/>
      <c r="I723" s="428"/>
    </row>
    <row r="724" spans="2:9">
      <c r="B724" s="116">
        <v>31263151</v>
      </c>
      <c r="C724" s="119">
        <v>11</v>
      </c>
      <c r="D724" s="120">
        <f>VLOOKUP(B724,[3]ziaci!$A$1:$B$2102,2,FALSE)</f>
        <v>208.66666666666666</v>
      </c>
      <c r="E724" s="119">
        <f>IFERROR(VLOOKUP(B724,'[3]ZS s kniznicou'!$A$2:$A$1092,1,FALSE),0)</f>
        <v>0</v>
      </c>
      <c r="F724" s="450" t="str">
        <f t="shared" si="22"/>
        <v>do 50</v>
      </c>
      <c r="G724" s="451" t="str">
        <f t="shared" si="22"/>
        <v>151-250</v>
      </c>
      <c r="H724" s="428"/>
      <c r="I724" s="428"/>
    </row>
    <row r="725" spans="2:9">
      <c r="B725" s="116">
        <v>35546867</v>
      </c>
      <c r="C725" s="119">
        <v>11</v>
      </c>
      <c r="D725" s="120">
        <f>VLOOKUP(B725,[3]ziaci!$A$1:$B$2102,2,FALSE)</f>
        <v>593.66666666666663</v>
      </c>
      <c r="E725" s="119">
        <f>IFERROR(VLOOKUP(B725,'[3]ZS s kniznicou'!$A$2:$A$1092,1,FALSE),0)</f>
        <v>0</v>
      </c>
      <c r="F725" s="450" t="str">
        <f t="shared" si="22"/>
        <v>do 50</v>
      </c>
      <c r="G725" s="451" t="str">
        <f t="shared" si="22"/>
        <v>251 a viac</v>
      </c>
      <c r="H725" s="428"/>
      <c r="I725" s="428"/>
    </row>
    <row r="726" spans="2:9">
      <c r="B726" s="116">
        <v>37863690</v>
      </c>
      <c r="C726" s="119">
        <v>11</v>
      </c>
      <c r="D726" s="120">
        <f>VLOOKUP(B726,[3]ziaci!$A$1:$B$2102,2,FALSE)</f>
        <v>157.66666666666666</v>
      </c>
      <c r="E726" s="119">
        <f>IFERROR(VLOOKUP(B726,'[3]ZS s kniznicou'!$A$2:$A$1092,1,FALSE),0)</f>
        <v>37863690</v>
      </c>
      <c r="F726" s="450" t="str">
        <f t="shared" si="22"/>
        <v>do 50</v>
      </c>
      <c r="G726" s="451" t="str">
        <f t="shared" si="22"/>
        <v>151-250</v>
      </c>
      <c r="H726" s="428"/>
      <c r="I726" s="428"/>
    </row>
    <row r="727" spans="2:9">
      <c r="B727" s="116">
        <v>37860739</v>
      </c>
      <c r="C727" s="119">
        <v>11</v>
      </c>
      <c r="D727" s="120">
        <f>VLOOKUP(B727,[3]ziaci!$A$1:$B$2102,2,FALSE)</f>
        <v>98.666666666666657</v>
      </c>
      <c r="E727" s="119">
        <f>IFERROR(VLOOKUP(B727,'[3]ZS s kniznicou'!$A$2:$A$1092,1,FALSE),0)</f>
        <v>37860739</v>
      </c>
      <c r="F727" s="450" t="str">
        <f t="shared" ref="F727:G790" si="23">IF(C727&lt;51,"do 50",IF(C727&lt;151,"51-150",IF(C727&lt;251,"151-250","251 a viac")))</f>
        <v>do 50</v>
      </c>
      <c r="G727" s="451" t="str">
        <f t="shared" si="23"/>
        <v>51-150</v>
      </c>
      <c r="H727" s="428"/>
      <c r="I727" s="428"/>
    </row>
    <row r="728" spans="2:9">
      <c r="B728" s="116">
        <v>37810103</v>
      </c>
      <c r="C728" s="119">
        <v>11</v>
      </c>
      <c r="D728" s="120">
        <f>VLOOKUP(B728,[3]ziaci!$A$1:$B$2102,2,FALSE)</f>
        <v>135</v>
      </c>
      <c r="E728" s="119">
        <f>IFERROR(VLOOKUP(B728,'[3]ZS s kniznicou'!$A$2:$A$1092,1,FALSE),0)</f>
        <v>37810103</v>
      </c>
      <c r="F728" s="450" t="str">
        <f t="shared" si="23"/>
        <v>do 50</v>
      </c>
      <c r="G728" s="451" t="str">
        <f t="shared" si="23"/>
        <v>51-150</v>
      </c>
      <c r="H728" s="428"/>
      <c r="I728" s="428"/>
    </row>
    <row r="729" spans="2:9">
      <c r="B729" s="116">
        <v>37813510</v>
      </c>
      <c r="C729" s="119">
        <v>11</v>
      </c>
      <c r="D729" s="120">
        <f>VLOOKUP(B729,[3]ziaci!$A$1:$B$2102,2,FALSE)</f>
        <v>399.33333333333326</v>
      </c>
      <c r="E729" s="119">
        <f>IFERROR(VLOOKUP(B729,'[3]ZS s kniznicou'!$A$2:$A$1092,1,FALSE),0)</f>
        <v>37813510</v>
      </c>
      <c r="F729" s="450" t="str">
        <f t="shared" si="23"/>
        <v>do 50</v>
      </c>
      <c r="G729" s="451" t="str">
        <f t="shared" si="23"/>
        <v>251 a viac</v>
      </c>
      <c r="H729" s="428"/>
      <c r="I729" s="428"/>
    </row>
    <row r="730" spans="2:9">
      <c r="B730" s="116">
        <v>37813064</v>
      </c>
      <c r="C730" s="119">
        <v>11</v>
      </c>
      <c r="D730" s="120">
        <f>VLOOKUP(B730,[3]ziaci!$A$1:$B$2102,2,FALSE)</f>
        <v>487.66666666666663</v>
      </c>
      <c r="E730" s="119">
        <f>IFERROR(VLOOKUP(B730,'[3]ZS s kniznicou'!$A$2:$A$1092,1,FALSE),0)</f>
        <v>37813064</v>
      </c>
      <c r="F730" s="450" t="str">
        <f t="shared" si="23"/>
        <v>do 50</v>
      </c>
      <c r="G730" s="451" t="str">
        <f t="shared" si="23"/>
        <v>251 a viac</v>
      </c>
      <c r="H730" s="428"/>
      <c r="I730" s="428"/>
    </row>
    <row r="731" spans="2:9">
      <c r="B731" s="116">
        <v>710058934</v>
      </c>
      <c r="C731" s="119">
        <v>11</v>
      </c>
      <c r="D731" s="120">
        <f>VLOOKUP(B731,[3]ziaci!$A$1:$B$2102,2,FALSE)</f>
        <v>45.333333333333329</v>
      </c>
      <c r="E731" s="119">
        <f>IFERROR(VLOOKUP(B731,'[3]ZS s kniznicou'!$A$2:$A$1092,1,FALSE),0)</f>
        <v>710058934</v>
      </c>
      <c r="F731" s="450" t="str">
        <f t="shared" si="23"/>
        <v>do 50</v>
      </c>
      <c r="G731" s="451" t="str">
        <f t="shared" si="23"/>
        <v>do 50</v>
      </c>
      <c r="H731" s="428"/>
      <c r="I731" s="428"/>
    </row>
    <row r="732" spans="2:9">
      <c r="B732" s="116">
        <v>37828312</v>
      </c>
      <c r="C732" s="119">
        <v>11</v>
      </c>
      <c r="D732" s="120">
        <f>VLOOKUP(B732,[3]ziaci!$A$1:$B$2102,2,FALSE)</f>
        <v>421.33333333333331</v>
      </c>
      <c r="E732" s="119">
        <f>IFERROR(VLOOKUP(B732,'[3]ZS s kniznicou'!$A$2:$A$1092,1,FALSE),0)</f>
        <v>37828312</v>
      </c>
      <c r="F732" s="450" t="str">
        <f t="shared" si="23"/>
        <v>do 50</v>
      </c>
      <c r="G732" s="451" t="str">
        <f t="shared" si="23"/>
        <v>251 a viac</v>
      </c>
      <c r="H732" s="428"/>
      <c r="I732" s="428"/>
    </row>
    <row r="733" spans="2:9">
      <c r="B733" s="116">
        <v>37888498</v>
      </c>
      <c r="C733" s="119">
        <v>11</v>
      </c>
      <c r="D733" s="120">
        <f>VLOOKUP(B733,[3]ziaci!$A$1:$B$2102,2,FALSE)</f>
        <v>149</v>
      </c>
      <c r="E733" s="119">
        <f>IFERROR(VLOOKUP(B733,'[3]ZS s kniznicou'!$A$2:$A$1092,1,FALSE),0)</f>
        <v>37888498</v>
      </c>
      <c r="F733" s="450" t="str">
        <f t="shared" si="23"/>
        <v>do 50</v>
      </c>
      <c r="G733" s="451" t="str">
        <f t="shared" si="23"/>
        <v>51-150</v>
      </c>
      <c r="H733" s="428"/>
      <c r="I733" s="428"/>
    </row>
    <row r="734" spans="2:9">
      <c r="B734" s="116">
        <v>37833740</v>
      </c>
      <c r="C734" s="119">
        <v>11</v>
      </c>
      <c r="D734" s="120">
        <f>VLOOKUP(B734,[3]ziaci!$A$1:$B$2102,2,FALSE)</f>
        <v>181.66666666666666</v>
      </c>
      <c r="E734" s="119">
        <f>IFERROR(VLOOKUP(B734,'[3]ZS s kniznicou'!$A$2:$A$1092,1,FALSE),0)</f>
        <v>37833740</v>
      </c>
      <c r="F734" s="450" t="str">
        <f t="shared" si="23"/>
        <v>do 50</v>
      </c>
      <c r="G734" s="451" t="str">
        <f t="shared" si="23"/>
        <v>151-250</v>
      </c>
      <c r="H734" s="428"/>
      <c r="I734" s="428"/>
    </row>
    <row r="735" spans="2:9">
      <c r="B735" s="116">
        <v>37897039</v>
      </c>
      <c r="C735" s="119">
        <v>11</v>
      </c>
      <c r="D735" s="120">
        <f>VLOOKUP(B735,[3]ziaci!$A$1:$B$2102,2,FALSE)</f>
        <v>26</v>
      </c>
      <c r="E735" s="119">
        <f>IFERROR(VLOOKUP(B735,'[3]ZS s kniznicou'!$A$2:$A$1092,1,FALSE),0)</f>
        <v>37897039</v>
      </c>
      <c r="F735" s="450" t="str">
        <f t="shared" si="23"/>
        <v>do 50</v>
      </c>
      <c r="G735" s="451" t="str">
        <f t="shared" si="23"/>
        <v>do 50</v>
      </c>
      <c r="H735" s="428"/>
      <c r="I735" s="428"/>
    </row>
    <row r="736" spans="2:9">
      <c r="B736" s="116">
        <v>710060866</v>
      </c>
      <c r="C736" s="119">
        <v>11</v>
      </c>
      <c r="D736" s="120">
        <f>VLOOKUP(B736,[3]ziaci!$A$1:$B$2102,2,FALSE)</f>
        <v>32.333333333333329</v>
      </c>
      <c r="E736" s="119">
        <f>IFERROR(VLOOKUP(B736,'[3]ZS s kniznicou'!$A$2:$A$1092,1,FALSE),0)</f>
        <v>710060866</v>
      </c>
      <c r="F736" s="450" t="str">
        <f t="shared" si="23"/>
        <v>do 50</v>
      </c>
      <c r="G736" s="451" t="str">
        <f t="shared" si="23"/>
        <v>do 50</v>
      </c>
      <c r="H736" s="428"/>
      <c r="I736" s="428"/>
    </row>
    <row r="737" spans="2:9">
      <c r="B737" s="116">
        <v>37942379</v>
      </c>
      <c r="C737" s="119">
        <v>11</v>
      </c>
      <c r="D737" s="120">
        <f>VLOOKUP(B737,[3]ziaci!$A$1:$B$2102,2,FALSE)</f>
        <v>29.333333333333329</v>
      </c>
      <c r="E737" s="119">
        <f>IFERROR(VLOOKUP(B737,'[3]ZS s kniznicou'!$A$2:$A$1092,1,FALSE),0)</f>
        <v>37942379</v>
      </c>
      <c r="F737" s="450" t="str">
        <f t="shared" si="23"/>
        <v>do 50</v>
      </c>
      <c r="G737" s="451" t="str">
        <f t="shared" si="23"/>
        <v>do 50</v>
      </c>
      <c r="H737" s="428"/>
      <c r="I737" s="428"/>
    </row>
    <row r="738" spans="2:9">
      <c r="B738" s="116">
        <v>710063776</v>
      </c>
      <c r="C738" s="119">
        <v>11</v>
      </c>
      <c r="D738" s="120">
        <f>VLOOKUP(B738,[3]ziaci!$A$1:$B$2102,2,FALSE)</f>
        <v>32</v>
      </c>
      <c r="E738" s="119">
        <f>IFERROR(VLOOKUP(B738,'[3]ZS s kniznicou'!$A$2:$A$1092,1,FALSE),0)</f>
        <v>710063776</v>
      </c>
      <c r="F738" s="450" t="str">
        <f t="shared" si="23"/>
        <v>do 50</v>
      </c>
      <c r="G738" s="451" t="str">
        <f t="shared" si="23"/>
        <v>do 50</v>
      </c>
      <c r="H738" s="428"/>
      <c r="I738" s="428"/>
    </row>
    <row r="739" spans="2:9">
      <c r="B739" s="116">
        <v>35544295</v>
      </c>
      <c r="C739" s="119">
        <v>11</v>
      </c>
      <c r="D739" s="120">
        <f>VLOOKUP(B739,[3]ziaci!$A$1:$B$2102,2,FALSE)</f>
        <v>306</v>
      </c>
      <c r="E739" s="119">
        <f>IFERROR(VLOOKUP(B739,'[3]ZS s kniznicou'!$A$2:$A$1092,1,FALSE),0)</f>
        <v>35544295</v>
      </c>
      <c r="F739" s="450" t="str">
        <f t="shared" si="23"/>
        <v>do 50</v>
      </c>
      <c r="G739" s="451" t="str">
        <f t="shared" si="23"/>
        <v>251 a viac</v>
      </c>
      <c r="H739" s="428"/>
      <c r="I739" s="428"/>
    </row>
    <row r="740" spans="2:9">
      <c r="B740" s="116">
        <v>35544074</v>
      </c>
      <c r="C740" s="119">
        <v>11</v>
      </c>
      <c r="D740" s="120">
        <f>VLOOKUP(B740,[3]ziaci!$A$1:$B$2102,2,FALSE)</f>
        <v>187.66666666666666</v>
      </c>
      <c r="E740" s="119">
        <f>IFERROR(VLOOKUP(B740,'[3]ZS s kniznicou'!$A$2:$A$1092,1,FALSE),0)</f>
        <v>35544074</v>
      </c>
      <c r="F740" s="450" t="str">
        <f t="shared" si="23"/>
        <v>do 50</v>
      </c>
      <c r="G740" s="451" t="str">
        <f t="shared" si="23"/>
        <v>151-250</v>
      </c>
      <c r="H740" s="428"/>
      <c r="I740" s="428"/>
    </row>
    <row r="741" spans="2:9">
      <c r="B741" s="116">
        <v>35545593</v>
      </c>
      <c r="C741" s="119">
        <v>11</v>
      </c>
      <c r="D741" s="120">
        <f>VLOOKUP(B741,[3]ziaci!$A$1:$B$2102,2,FALSE)</f>
        <v>59</v>
      </c>
      <c r="E741" s="119">
        <f>IFERROR(VLOOKUP(B741,'[3]ZS s kniznicou'!$A$2:$A$1092,1,FALSE),0)</f>
        <v>35545593</v>
      </c>
      <c r="F741" s="450" t="str">
        <f t="shared" si="23"/>
        <v>do 50</v>
      </c>
      <c r="G741" s="451" t="str">
        <f t="shared" si="23"/>
        <v>51-150</v>
      </c>
      <c r="H741" s="428"/>
      <c r="I741" s="428"/>
    </row>
    <row r="742" spans="2:9">
      <c r="B742" s="116">
        <v>35553863</v>
      </c>
      <c r="C742" s="119">
        <v>11</v>
      </c>
      <c r="D742" s="120">
        <f>VLOOKUP(B742,[3]ziaci!$A$1:$B$2102,2,FALSE)</f>
        <v>179</v>
      </c>
      <c r="E742" s="119">
        <f>IFERROR(VLOOKUP(B742,'[3]ZS s kniznicou'!$A$2:$A$1092,1,FALSE),0)</f>
        <v>35553863</v>
      </c>
      <c r="F742" s="450" t="str">
        <f t="shared" si="23"/>
        <v>do 50</v>
      </c>
      <c r="G742" s="451" t="str">
        <f t="shared" si="23"/>
        <v>151-250</v>
      </c>
      <c r="H742" s="428"/>
      <c r="I742" s="428"/>
    </row>
    <row r="743" spans="2:9">
      <c r="B743" s="116">
        <v>35546492</v>
      </c>
      <c r="C743" s="119">
        <v>11</v>
      </c>
      <c r="D743" s="120">
        <f>VLOOKUP(B743,[3]ziaci!$A$1:$B$2102,2,FALSE)</f>
        <v>116.33333333333333</v>
      </c>
      <c r="E743" s="119">
        <f>IFERROR(VLOOKUP(B743,'[3]ZS s kniznicou'!$A$2:$A$1092,1,FALSE),0)</f>
        <v>35546492</v>
      </c>
      <c r="F743" s="450" t="str">
        <f t="shared" si="23"/>
        <v>do 50</v>
      </c>
      <c r="G743" s="451" t="str">
        <f t="shared" si="23"/>
        <v>51-150</v>
      </c>
      <c r="H743" s="428"/>
      <c r="I743" s="428"/>
    </row>
    <row r="744" spans="2:9">
      <c r="B744" s="116">
        <v>31942733</v>
      </c>
      <c r="C744" s="119">
        <v>11</v>
      </c>
      <c r="D744" s="120">
        <f>VLOOKUP(B744,[3]ziaci!$A$1:$B$2102,2,FALSE)</f>
        <v>391.33333333333326</v>
      </c>
      <c r="E744" s="119">
        <f>IFERROR(VLOOKUP(B744,'[3]ZS s kniznicou'!$A$2:$A$1092,1,FALSE),0)</f>
        <v>0</v>
      </c>
      <c r="F744" s="450" t="str">
        <f t="shared" si="23"/>
        <v>do 50</v>
      </c>
      <c r="G744" s="451" t="str">
        <f t="shared" si="23"/>
        <v>251 a viac</v>
      </c>
      <c r="H744" s="428"/>
      <c r="I744" s="428"/>
    </row>
    <row r="745" spans="2:9">
      <c r="B745" s="116">
        <v>36081078</v>
      </c>
      <c r="C745" s="119">
        <v>10</v>
      </c>
      <c r="D745" s="120">
        <f>VLOOKUP(B745,[3]ziaci!$A$1:$B$2102,2,FALSE)</f>
        <v>663.66666666666663</v>
      </c>
      <c r="E745" s="119">
        <f>IFERROR(VLOOKUP(B745,'[3]ZS s kniznicou'!$A$2:$A$1092,1,FALSE),0)</f>
        <v>36081078</v>
      </c>
      <c r="F745" s="450" t="str">
        <f t="shared" si="23"/>
        <v>do 50</v>
      </c>
      <c r="G745" s="451" t="str">
        <f t="shared" si="23"/>
        <v>251 a viac</v>
      </c>
      <c r="H745" s="428"/>
      <c r="I745" s="428"/>
    </row>
    <row r="746" spans="2:9">
      <c r="B746" s="116">
        <v>36080519</v>
      </c>
      <c r="C746" s="119">
        <v>10</v>
      </c>
      <c r="D746" s="120">
        <f>VLOOKUP(B746,[3]ziaci!$A$1:$B$2102,2,FALSE)</f>
        <v>326.33333333333331</v>
      </c>
      <c r="E746" s="119">
        <f>IFERROR(VLOOKUP(B746,'[3]ZS s kniznicou'!$A$2:$A$1092,1,FALSE),0)</f>
        <v>36080519</v>
      </c>
      <c r="F746" s="450" t="str">
        <f t="shared" si="23"/>
        <v>do 50</v>
      </c>
      <c r="G746" s="451" t="str">
        <f t="shared" si="23"/>
        <v>251 a viac</v>
      </c>
      <c r="H746" s="428"/>
      <c r="I746" s="428"/>
    </row>
    <row r="747" spans="2:9">
      <c r="B747" s="116">
        <v>31827705</v>
      </c>
      <c r="C747" s="119">
        <v>10</v>
      </c>
      <c r="D747" s="120">
        <f>VLOOKUP(B747,[3]ziaci!$A$1:$B$2102,2,FALSE)</f>
        <v>585</v>
      </c>
      <c r="E747" s="119">
        <f>IFERROR(VLOOKUP(B747,'[3]ZS s kniznicou'!$A$2:$A$1092,1,FALSE),0)</f>
        <v>31827705</v>
      </c>
      <c r="F747" s="450" t="str">
        <f t="shared" si="23"/>
        <v>do 50</v>
      </c>
      <c r="G747" s="451" t="str">
        <f t="shared" si="23"/>
        <v>251 a viac</v>
      </c>
      <c r="H747" s="428"/>
      <c r="I747" s="428"/>
    </row>
    <row r="748" spans="2:9">
      <c r="B748" s="116">
        <v>37838334</v>
      </c>
      <c r="C748" s="119">
        <v>10</v>
      </c>
      <c r="D748" s="120">
        <f>VLOOKUP(B748,[3]ziaci!$A$1:$B$2102,2,FALSE)</f>
        <v>506.99999999999994</v>
      </c>
      <c r="E748" s="119">
        <f>IFERROR(VLOOKUP(B748,'[3]ZS s kniznicou'!$A$2:$A$1092,1,FALSE),0)</f>
        <v>37838334</v>
      </c>
      <c r="F748" s="450" t="str">
        <f t="shared" si="23"/>
        <v>do 50</v>
      </c>
      <c r="G748" s="451" t="str">
        <f t="shared" si="23"/>
        <v>251 a viac</v>
      </c>
      <c r="H748" s="428"/>
      <c r="I748" s="428"/>
    </row>
    <row r="749" spans="2:9">
      <c r="B749" s="116">
        <v>36128414</v>
      </c>
      <c r="C749" s="119">
        <v>10</v>
      </c>
      <c r="D749" s="120">
        <f>VLOOKUP(B749,[3]ziaci!$A$1:$B$2102,2,FALSE)</f>
        <v>521</v>
      </c>
      <c r="E749" s="119">
        <f>IFERROR(VLOOKUP(B749,'[3]ZS s kniznicou'!$A$2:$A$1092,1,FALSE),0)</f>
        <v>36128414</v>
      </c>
      <c r="F749" s="450" t="str">
        <f t="shared" si="23"/>
        <v>do 50</v>
      </c>
      <c r="G749" s="451" t="str">
        <f t="shared" si="23"/>
        <v>251 a viac</v>
      </c>
      <c r="H749" s="428"/>
      <c r="I749" s="428"/>
    </row>
    <row r="750" spans="2:9">
      <c r="B750" s="116">
        <v>37838423</v>
      </c>
      <c r="C750" s="119">
        <v>10</v>
      </c>
      <c r="D750" s="120">
        <f>VLOOKUP(B750,[3]ziaci!$A$1:$B$2102,2,FALSE)</f>
        <v>586.33333333333326</v>
      </c>
      <c r="E750" s="119">
        <f>IFERROR(VLOOKUP(B750,'[3]ZS s kniznicou'!$A$2:$A$1092,1,FALSE),0)</f>
        <v>0</v>
      </c>
      <c r="F750" s="450" t="str">
        <f t="shared" si="23"/>
        <v>do 50</v>
      </c>
      <c r="G750" s="451" t="str">
        <f t="shared" si="23"/>
        <v>251 a viac</v>
      </c>
      <c r="H750" s="428"/>
      <c r="I750" s="428"/>
    </row>
    <row r="751" spans="2:9">
      <c r="B751" s="116">
        <v>37838415</v>
      </c>
      <c r="C751" s="119">
        <v>10</v>
      </c>
      <c r="D751" s="120">
        <f>VLOOKUP(B751,[3]ziaci!$A$1:$B$2102,2,FALSE)</f>
        <v>93.333333333333329</v>
      </c>
      <c r="E751" s="119">
        <f>IFERROR(VLOOKUP(B751,'[3]ZS s kniznicou'!$A$2:$A$1092,1,FALSE),0)</f>
        <v>0</v>
      </c>
      <c r="F751" s="450" t="str">
        <f t="shared" si="23"/>
        <v>do 50</v>
      </c>
      <c r="G751" s="451" t="str">
        <f t="shared" si="23"/>
        <v>51-150</v>
      </c>
      <c r="H751" s="428"/>
      <c r="I751" s="428"/>
    </row>
    <row r="752" spans="2:9">
      <c r="B752" s="116">
        <v>710056575</v>
      </c>
      <c r="C752" s="119">
        <v>10</v>
      </c>
      <c r="D752" s="120">
        <f>VLOOKUP(B752,[3]ziaci!$A$1:$B$2102,2,FALSE)</f>
        <v>11.333333333333332</v>
      </c>
      <c r="E752" s="119">
        <f>IFERROR(VLOOKUP(B752,'[3]ZS s kniznicou'!$A$2:$A$1092,1,FALSE),0)</f>
        <v>0</v>
      </c>
      <c r="F752" s="450" t="str">
        <f t="shared" si="23"/>
        <v>do 50</v>
      </c>
      <c r="G752" s="451" t="str">
        <f t="shared" si="23"/>
        <v>do 50</v>
      </c>
      <c r="H752" s="428"/>
      <c r="I752" s="428"/>
    </row>
    <row r="753" spans="2:9">
      <c r="B753" s="116">
        <v>710056656</v>
      </c>
      <c r="C753" s="119">
        <v>10</v>
      </c>
      <c r="D753" s="120">
        <f>VLOOKUP(B753,[3]ziaci!$A$1:$B$2102,2,FALSE)</f>
        <v>17.666666666666664</v>
      </c>
      <c r="E753" s="119">
        <f>IFERROR(VLOOKUP(B753,'[3]ZS s kniznicou'!$A$2:$A$1092,1,FALSE),0)</f>
        <v>0</v>
      </c>
      <c r="F753" s="450" t="str">
        <f t="shared" si="23"/>
        <v>do 50</v>
      </c>
      <c r="G753" s="451" t="str">
        <f t="shared" si="23"/>
        <v>do 50</v>
      </c>
      <c r="H753" s="428"/>
      <c r="I753" s="428"/>
    </row>
    <row r="754" spans="2:9">
      <c r="B754" s="116">
        <v>37860984</v>
      </c>
      <c r="C754" s="119">
        <v>10</v>
      </c>
      <c r="D754" s="120">
        <f>VLOOKUP(B754,[3]ziaci!$A$1:$B$2102,2,FALSE)</f>
        <v>143</v>
      </c>
      <c r="E754" s="119">
        <f>IFERROR(VLOOKUP(B754,'[3]ZS s kniznicou'!$A$2:$A$1092,1,FALSE),0)</f>
        <v>0</v>
      </c>
      <c r="F754" s="450" t="str">
        <f t="shared" si="23"/>
        <v>do 50</v>
      </c>
      <c r="G754" s="451" t="str">
        <f t="shared" si="23"/>
        <v>51-150</v>
      </c>
      <c r="H754" s="428"/>
      <c r="I754" s="428"/>
    </row>
    <row r="755" spans="2:9">
      <c r="B755" s="116">
        <v>37831071</v>
      </c>
      <c r="C755" s="119">
        <v>10</v>
      </c>
      <c r="D755" s="120">
        <f>VLOOKUP(B755,[3]ziaci!$A$1:$B$2102,2,FALSE)</f>
        <v>98.333333333333329</v>
      </c>
      <c r="E755" s="119">
        <f>IFERROR(VLOOKUP(B755,'[3]ZS s kniznicou'!$A$2:$A$1092,1,FALSE),0)</f>
        <v>0</v>
      </c>
      <c r="F755" s="450" t="str">
        <f t="shared" si="23"/>
        <v>do 50</v>
      </c>
      <c r="G755" s="451" t="str">
        <f t="shared" si="23"/>
        <v>51-150</v>
      </c>
      <c r="H755" s="428"/>
      <c r="I755" s="428"/>
    </row>
    <row r="756" spans="2:9">
      <c r="B756" s="116">
        <v>710060521</v>
      </c>
      <c r="C756" s="119">
        <v>10</v>
      </c>
      <c r="D756" s="120">
        <f>VLOOKUP(B756,[3]ziaci!$A$1:$B$2102,2,FALSE)</f>
        <v>47.666666666666664</v>
      </c>
      <c r="E756" s="119">
        <f>IFERROR(VLOOKUP(B756,'[3]ZS s kniznicou'!$A$2:$A$1092,1,FALSE),0)</f>
        <v>0</v>
      </c>
      <c r="F756" s="450" t="str">
        <f t="shared" si="23"/>
        <v>do 50</v>
      </c>
      <c r="G756" s="451" t="str">
        <f t="shared" si="23"/>
        <v>do 50</v>
      </c>
      <c r="H756" s="428"/>
      <c r="I756" s="428"/>
    </row>
    <row r="757" spans="2:9">
      <c r="B757" s="116">
        <v>710063806</v>
      </c>
      <c r="C757" s="119">
        <v>10</v>
      </c>
      <c r="D757" s="120">
        <f>VLOOKUP(B757,[3]ziaci!$A$1:$B$2102,2,FALSE)</f>
        <v>16.666666666666664</v>
      </c>
      <c r="E757" s="119">
        <f>IFERROR(VLOOKUP(B757,'[3]ZS s kniznicou'!$A$2:$A$1092,1,FALSE),0)</f>
        <v>0</v>
      </c>
      <c r="F757" s="450" t="str">
        <f t="shared" si="23"/>
        <v>do 50</v>
      </c>
      <c r="G757" s="451" t="str">
        <f t="shared" si="23"/>
        <v>do 50</v>
      </c>
      <c r="H757" s="428"/>
      <c r="I757" s="428"/>
    </row>
    <row r="758" spans="2:9">
      <c r="B758" s="116">
        <v>30689333</v>
      </c>
      <c r="C758" s="119">
        <v>10</v>
      </c>
      <c r="D758" s="120">
        <f>VLOOKUP(B758,[3]ziaci!$A$1:$B$2102,2,FALSE)</f>
        <v>167</v>
      </c>
      <c r="E758" s="119">
        <f>IFERROR(VLOOKUP(B758,'[3]ZS s kniznicou'!$A$2:$A$1092,1,FALSE),0)</f>
        <v>0</v>
      </c>
      <c r="F758" s="450" t="str">
        <f t="shared" si="23"/>
        <v>do 50</v>
      </c>
      <c r="G758" s="451" t="str">
        <f t="shared" si="23"/>
        <v>151-250</v>
      </c>
      <c r="H758" s="428"/>
      <c r="I758" s="428"/>
    </row>
    <row r="759" spans="2:9">
      <c r="B759" s="116">
        <v>37860828</v>
      </c>
      <c r="C759" s="119">
        <v>10</v>
      </c>
      <c r="D759" s="120">
        <f>VLOOKUP(B759,[3]ziaci!$A$1:$B$2102,2,FALSE)</f>
        <v>265.66666666666663</v>
      </c>
      <c r="E759" s="119">
        <f>IFERROR(VLOOKUP(B759,'[3]ZS s kniznicou'!$A$2:$A$1092,1,FALSE),0)</f>
        <v>37860828</v>
      </c>
      <c r="F759" s="450" t="str">
        <f t="shared" si="23"/>
        <v>do 50</v>
      </c>
      <c r="G759" s="451" t="str">
        <f t="shared" si="23"/>
        <v>251 a viac</v>
      </c>
      <c r="H759" s="428"/>
      <c r="I759" s="428"/>
    </row>
    <row r="760" spans="2:9">
      <c r="B760" s="116">
        <v>37860721</v>
      </c>
      <c r="C760" s="119">
        <v>10</v>
      </c>
      <c r="D760" s="120">
        <f>VLOOKUP(B760,[3]ziaci!$A$1:$B$2102,2,FALSE)</f>
        <v>654.33333333333326</v>
      </c>
      <c r="E760" s="119">
        <f>IFERROR(VLOOKUP(B760,'[3]ZS s kniznicou'!$A$2:$A$1092,1,FALSE),0)</f>
        <v>37860721</v>
      </c>
      <c r="F760" s="450" t="str">
        <f t="shared" si="23"/>
        <v>do 50</v>
      </c>
      <c r="G760" s="451" t="str">
        <f t="shared" si="23"/>
        <v>251 a viac</v>
      </c>
      <c r="H760" s="428"/>
      <c r="I760" s="428"/>
    </row>
    <row r="761" spans="2:9">
      <c r="B761" s="116">
        <v>37811860</v>
      </c>
      <c r="C761" s="119">
        <v>10</v>
      </c>
      <c r="D761" s="120">
        <f>VLOOKUP(B761,[3]ziaci!$A$1:$B$2102,2,FALSE)</f>
        <v>605</v>
      </c>
      <c r="E761" s="119">
        <f>IFERROR(VLOOKUP(B761,'[3]ZS s kniznicou'!$A$2:$A$1092,1,FALSE),0)</f>
        <v>37811860</v>
      </c>
      <c r="F761" s="450" t="str">
        <f t="shared" si="23"/>
        <v>do 50</v>
      </c>
      <c r="G761" s="451" t="str">
        <f t="shared" si="23"/>
        <v>251 a viac</v>
      </c>
      <c r="H761" s="428"/>
      <c r="I761" s="428"/>
    </row>
    <row r="762" spans="2:9">
      <c r="B762" s="116">
        <v>37798383</v>
      </c>
      <c r="C762" s="119">
        <v>10</v>
      </c>
      <c r="D762" s="120">
        <f>VLOOKUP(B762,[3]ziaci!$A$1:$B$2102,2,FALSE)</f>
        <v>791.33333333333326</v>
      </c>
      <c r="E762" s="119">
        <f>IFERROR(VLOOKUP(B762,'[3]ZS s kniznicou'!$A$2:$A$1092,1,FALSE),0)</f>
        <v>37798383</v>
      </c>
      <c r="F762" s="450" t="str">
        <f t="shared" si="23"/>
        <v>do 50</v>
      </c>
      <c r="G762" s="451" t="str">
        <f t="shared" si="23"/>
        <v>251 a viac</v>
      </c>
      <c r="H762" s="428"/>
      <c r="I762" s="428"/>
    </row>
    <row r="763" spans="2:9">
      <c r="B763" s="116">
        <v>37891723</v>
      </c>
      <c r="C763" s="119">
        <v>10</v>
      </c>
      <c r="D763" s="120">
        <f>VLOOKUP(B763,[3]ziaci!$A$1:$B$2102,2,FALSE)</f>
        <v>23.666666666666664</v>
      </c>
      <c r="E763" s="119">
        <f>IFERROR(VLOOKUP(B763,'[3]ZS s kniznicou'!$A$2:$A$1092,1,FALSE),0)</f>
        <v>37891723</v>
      </c>
      <c r="F763" s="450" t="str">
        <f t="shared" si="23"/>
        <v>do 50</v>
      </c>
      <c r="G763" s="451" t="str">
        <f t="shared" si="23"/>
        <v>do 50</v>
      </c>
      <c r="H763" s="428"/>
      <c r="I763" s="428"/>
    </row>
    <row r="764" spans="2:9">
      <c r="B764" s="116">
        <v>710060114</v>
      </c>
      <c r="C764" s="119">
        <v>10</v>
      </c>
      <c r="D764" s="120">
        <f>VLOOKUP(B764,[3]ziaci!$A$1:$B$2102,2,FALSE)</f>
        <v>15.666666666666666</v>
      </c>
      <c r="E764" s="119">
        <f>IFERROR(VLOOKUP(B764,'[3]ZS s kniznicou'!$A$2:$A$1092,1,FALSE),0)</f>
        <v>710060114</v>
      </c>
      <c r="F764" s="450" t="str">
        <f t="shared" si="23"/>
        <v>do 50</v>
      </c>
      <c r="G764" s="451" t="str">
        <f t="shared" si="23"/>
        <v>do 50</v>
      </c>
      <c r="H764" s="428"/>
      <c r="I764" s="428"/>
    </row>
    <row r="765" spans="2:9">
      <c r="B765" s="116">
        <v>37831208</v>
      </c>
      <c r="C765" s="119">
        <v>10</v>
      </c>
      <c r="D765" s="120">
        <f>VLOOKUP(B765,[3]ziaci!$A$1:$B$2102,2,FALSE)</f>
        <v>457.33333333333326</v>
      </c>
      <c r="E765" s="119">
        <f>IFERROR(VLOOKUP(B765,'[3]ZS s kniznicou'!$A$2:$A$1092,1,FALSE),0)</f>
        <v>37831208</v>
      </c>
      <c r="F765" s="450" t="str">
        <f t="shared" si="23"/>
        <v>do 50</v>
      </c>
      <c r="G765" s="451" t="str">
        <f t="shared" si="23"/>
        <v>251 a viac</v>
      </c>
      <c r="H765" s="428"/>
      <c r="I765" s="428"/>
    </row>
    <row r="766" spans="2:9">
      <c r="B766" s="116">
        <v>37877305</v>
      </c>
      <c r="C766" s="119">
        <v>10</v>
      </c>
      <c r="D766" s="120">
        <f>VLOOKUP(B766,[3]ziaci!$A$1:$B$2102,2,FALSE)</f>
        <v>243.66666666666666</v>
      </c>
      <c r="E766" s="119">
        <f>IFERROR(VLOOKUP(B766,'[3]ZS s kniznicou'!$A$2:$A$1092,1,FALSE),0)</f>
        <v>37877305</v>
      </c>
      <c r="F766" s="450" t="str">
        <f t="shared" si="23"/>
        <v>do 50</v>
      </c>
      <c r="G766" s="451" t="str">
        <f t="shared" si="23"/>
        <v>151-250</v>
      </c>
      <c r="H766" s="428"/>
      <c r="I766" s="428"/>
    </row>
    <row r="767" spans="2:9">
      <c r="B767" s="116">
        <v>37874004</v>
      </c>
      <c r="C767" s="119">
        <v>10</v>
      </c>
      <c r="D767" s="120">
        <f>VLOOKUP(B767,[3]ziaci!$A$1:$B$2102,2,FALSE)</f>
        <v>204</v>
      </c>
      <c r="E767" s="119">
        <f>IFERROR(VLOOKUP(B767,'[3]ZS s kniznicou'!$A$2:$A$1092,1,FALSE),0)</f>
        <v>37874004</v>
      </c>
      <c r="F767" s="450" t="str">
        <f t="shared" si="23"/>
        <v>do 50</v>
      </c>
      <c r="G767" s="451" t="str">
        <f t="shared" si="23"/>
        <v>151-250</v>
      </c>
      <c r="H767" s="428"/>
      <c r="I767" s="428"/>
    </row>
    <row r="768" spans="2:9">
      <c r="B768" s="116">
        <v>37873610</v>
      </c>
      <c r="C768" s="119">
        <v>10</v>
      </c>
      <c r="D768" s="120">
        <f>VLOOKUP(B768,[3]ziaci!$A$1:$B$2102,2,FALSE)</f>
        <v>102.66666666666666</v>
      </c>
      <c r="E768" s="119">
        <f>IFERROR(VLOOKUP(B768,'[3]ZS s kniznicou'!$A$2:$A$1092,1,FALSE),0)</f>
        <v>37873610</v>
      </c>
      <c r="F768" s="450" t="str">
        <f t="shared" si="23"/>
        <v>do 50</v>
      </c>
      <c r="G768" s="451" t="str">
        <f t="shared" si="23"/>
        <v>51-150</v>
      </c>
      <c r="H768" s="428"/>
      <c r="I768" s="428"/>
    </row>
    <row r="769" spans="2:9">
      <c r="B769" s="116">
        <v>37876660</v>
      </c>
      <c r="C769" s="119">
        <v>10</v>
      </c>
      <c r="D769" s="120">
        <f>VLOOKUP(B769,[3]ziaci!$A$1:$B$2102,2,FALSE)</f>
        <v>55.666666666666664</v>
      </c>
      <c r="E769" s="119">
        <f>IFERROR(VLOOKUP(B769,'[3]ZS s kniznicou'!$A$2:$A$1092,1,FALSE),0)</f>
        <v>37876660</v>
      </c>
      <c r="F769" s="450" t="str">
        <f t="shared" si="23"/>
        <v>do 50</v>
      </c>
      <c r="G769" s="451" t="str">
        <f t="shared" si="23"/>
        <v>51-150</v>
      </c>
      <c r="H769" s="428"/>
      <c r="I769" s="428"/>
    </row>
    <row r="770" spans="2:9">
      <c r="B770" s="116">
        <v>37876473</v>
      </c>
      <c r="C770" s="119">
        <v>10</v>
      </c>
      <c r="D770" s="120">
        <f>VLOOKUP(B770,[3]ziaci!$A$1:$B$2102,2,FALSE)</f>
        <v>24.333333333333332</v>
      </c>
      <c r="E770" s="119">
        <f>IFERROR(VLOOKUP(B770,'[3]ZS s kniznicou'!$A$2:$A$1092,1,FALSE),0)</f>
        <v>37876473</v>
      </c>
      <c r="F770" s="450" t="str">
        <f t="shared" si="23"/>
        <v>do 50</v>
      </c>
      <c r="G770" s="451" t="str">
        <f t="shared" si="23"/>
        <v>do 50</v>
      </c>
      <c r="H770" s="428"/>
      <c r="I770" s="428"/>
    </row>
    <row r="771" spans="2:9">
      <c r="B771" s="116">
        <v>37876066</v>
      </c>
      <c r="C771" s="119">
        <v>10</v>
      </c>
      <c r="D771" s="120">
        <f>VLOOKUP(B771,[3]ziaci!$A$1:$B$2102,2,FALSE)</f>
        <v>188</v>
      </c>
      <c r="E771" s="119">
        <f>IFERROR(VLOOKUP(B771,'[3]ZS s kniznicou'!$A$2:$A$1092,1,FALSE),0)</f>
        <v>37876066</v>
      </c>
      <c r="F771" s="450" t="str">
        <f t="shared" si="23"/>
        <v>do 50</v>
      </c>
      <c r="G771" s="451" t="str">
        <f t="shared" si="23"/>
        <v>151-250</v>
      </c>
      <c r="H771" s="428"/>
      <c r="I771" s="428"/>
    </row>
    <row r="772" spans="2:9">
      <c r="B772" s="116">
        <v>36165620</v>
      </c>
      <c r="C772" s="119">
        <v>10</v>
      </c>
      <c r="D772" s="120">
        <f>VLOOKUP(B772,[3]ziaci!$A$1:$B$2102,2,FALSE)</f>
        <v>813.33333333333326</v>
      </c>
      <c r="E772" s="119">
        <f>IFERROR(VLOOKUP(B772,'[3]ZS s kniznicou'!$A$2:$A$1092,1,FALSE),0)</f>
        <v>36165620</v>
      </c>
      <c r="F772" s="450" t="str">
        <f t="shared" si="23"/>
        <v>do 50</v>
      </c>
      <c r="G772" s="451" t="str">
        <f t="shared" si="23"/>
        <v>251 a viac</v>
      </c>
      <c r="H772" s="428"/>
      <c r="I772" s="428"/>
    </row>
    <row r="773" spans="2:9">
      <c r="B773" s="116">
        <v>37873326</v>
      </c>
      <c r="C773" s="119">
        <v>10</v>
      </c>
      <c r="D773" s="120">
        <f>VLOOKUP(B773,[3]ziaci!$A$1:$B$2102,2,FALSE)</f>
        <v>280</v>
      </c>
      <c r="E773" s="119">
        <f>IFERROR(VLOOKUP(B773,'[3]ZS s kniznicou'!$A$2:$A$1092,1,FALSE),0)</f>
        <v>37873326</v>
      </c>
      <c r="F773" s="450" t="str">
        <f t="shared" si="23"/>
        <v>do 50</v>
      </c>
      <c r="G773" s="451" t="str">
        <f t="shared" si="23"/>
        <v>251 a viac</v>
      </c>
      <c r="H773" s="428"/>
      <c r="I773" s="428"/>
    </row>
    <row r="774" spans="2:9">
      <c r="B774" s="116">
        <v>710061617</v>
      </c>
      <c r="C774" s="119">
        <v>10</v>
      </c>
      <c r="D774" s="120">
        <f>VLOOKUP(B774,[3]ziaci!$A$1:$B$2102,2,FALSE)</f>
        <v>9.3333333333333321</v>
      </c>
      <c r="E774" s="119">
        <f>IFERROR(VLOOKUP(B774,'[3]ZS s kniznicou'!$A$2:$A$1092,1,FALSE),0)</f>
        <v>710061617</v>
      </c>
      <c r="F774" s="450" t="str">
        <f t="shared" si="23"/>
        <v>do 50</v>
      </c>
      <c r="G774" s="451" t="str">
        <f t="shared" si="23"/>
        <v>do 50</v>
      </c>
      <c r="H774" s="428"/>
      <c r="I774" s="428"/>
    </row>
    <row r="775" spans="2:9">
      <c r="B775" s="116">
        <v>35560347</v>
      </c>
      <c r="C775" s="119">
        <v>10</v>
      </c>
      <c r="D775" s="120">
        <f>VLOOKUP(B775,[3]ziaci!$A$1:$B$2102,2,FALSE)</f>
        <v>496.66666666666663</v>
      </c>
      <c r="E775" s="119">
        <f>IFERROR(VLOOKUP(B775,'[3]ZS s kniznicou'!$A$2:$A$1092,1,FALSE),0)</f>
        <v>35560347</v>
      </c>
      <c r="F775" s="450" t="str">
        <f t="shared" si="23"/>
        <v>do 50</v>
      </c>
      <c r="G775" s="451" t="str">
        <f t="shared" si="23"/>
        <v>251 a viac</v>
      </c>
      <c r="H775" s="428"/>
      <c r="I775" s="428"/>
    </row>
    <row r="776" spans="2:9">
      <c r="B776" s="116">
        <v>36063932</v>
      </c>
      <c r="C776" s="119">
        <v>9</v>
      </c>
      <c r="D776" s="120">
        <f>VLOOKUP(B776,[3]ziaci!$A$1:$B$2102,2,FALSE)</f>
        <v>260.66666666666663</v>
      </c>
      <c r="E776" s="119">
        <f>IFERROR(VLOOKUP(B776,'[3]ZS s kniznicou'!$A$2:$A$1092,1,FALSE),0)</f>
        <v>36063932</v>
      </c>
      <c r="F776" s="450" t="str">
        <f t="shared" si="23"/>
        <v>do 50</v>
      </c>
      <c r="G776" s="451" t="str">
        <f t="shared" si="23"/>
        <v>251 a viac</v>
      </c>
      <c r="H776" s="428"/>
      <c r="I776" s="428"/>
    </row>
    <row r="777" spans="2:9">
      <c r="B777" s="116">
        <v>36080501</v>
      </c>
      <c r="C777" s="119">
        <v>9</v>
      </c>
      <c r="D777" s="120">
        <f>VLOOKUP(B777,[3]ziaci!$A$1:$B$2102,2,FALSE)</f>
        <v>122.99999999999999</v>
      </c>
      <c r="E777" s="119">
        <f>IFERROR(VLOOKUP(B777,'[3]ZS s kniznicou'!$A$2:$A$1092,1,FALSE),0)</f>
        <v>36080501</v>
      </c>
      <c r="F777" s="450" t="str">
        <f t="shared" si="23"/>
        <v>do 50</v>
      </c>
      <c r="G777" s="451" t="str">
        <f t="shared" si="23"/>
        <v>51-150</v>
      </c>
      <c r="H777" s="428"/>
      <c r="I777" s="428"/>
    </row>
    <row r="778" spans="2:9">
      <c r="B778" s="116">
        <v>34028277</v>
      </c>
      <c r="C778" s="119">
        <v>9</v>
      </c>
      <c r="D778" s="120">
        <f>VLOOKUP(B778,[3]ziaci!$A$1:$B$2102,2,FALSE)</f>
        <v>291.33333333333331</v>
      </c>
      <c r="E778" s="119">
        <f>IFERROR(VLOOKUP(B778,'[3]ZS s kniznicou'!$A$2:$A$1092,1,FALSE),0)</f>
        <v>34028277</v>
      </c>
      <c r="F778" s="450" t="str">
        <f t="shared" si="23"/>
        <v>do 50</v>
      </c>
      <c r="G778" s="451" t="str">
        <f t="shared" si="23"/>
        <v>251 a viac</v>
      </c>
      <c r="H778" s="428"/>
      <c r="I778" s="428"/>
    </row>
    <row r="779" spans="2:9">
      <c r="B779" s="116">
        <v>31202284</v>
      </c>
      <c r="C779" s="119">
        <v>9</v>
      </c>
      <c r="D779" s="120">
        <f>VLOOKUP(B779,[3]ziaci!$A$1:$B$2102,2,FALSE)</f>
        <v>352</v>
      </c>
      <c r="E779" s="119">
        <f>IFERROR(VLOOKUP(B779,'[3]ZS s kniznicou'!$A$2:$A$1092,1,FALSE),0)</f>
        <v>31202284</v>
      </c>
      <c r="F779" s="450" t="str">
        <f t="shared" si="23"/>
        <v>do 50</v>
      </c>
      <c r="G779" s="451" t="str">
        <f t="shared" si="23"/>
        <v>251 a viac</v>
      </c>
      <c r="H779" s="428"/>
      <c r="I779" s="428"/>
    </row>
    <row r="780" spans="2:9">
      <c r="B780" s="116">
        <v>36126594</v>
      </c>
      <c r="C780" s="119">
        <v>9</v>
      </c>
      <c r="D780" s="120">
        <f>VLOOKUP(B780,[3]ziaci!$A$1:$B$2102,2,FALSE)</f>
        <v>383</v>
      </c>
      <c r="E780" s="119">
        <f>IFERROR(VLOOKUP(B780,'[3]ZS s kniznicou'!$A$2:$A$1092,1,FALSE),0)</f>
        <v>36126594</v>
      </c>
      <c r="F780" s="450" t="str">
        <f t="shared" si="23"/>
        <v>do 50</v>
      </c>
      <c r="G780" s="451" t="str">
        <f t="shared" si="23"/>
        <v>251 a viac</v>
      </c>
      <c r="H780" s="428"/>
      <c r="I780" s="428"/>
    </row>
    <row r="781" spans="2:9">
      <c r="B781" s="116">
        <v>37861166</v>
      </c>
      <c r="C781" s="119">
        <v>9</v>
      </c>
      <c r="D781" s="120">
        <f>VLOOKUP(B781,[3]ziaci!$A$1:$B$2102,2,FALSE)</f>
        <v>131.66666666666666</v>
      </c>
      <c r="E781" s="119">
        <f>IFERROR(VLOOKUP(B781,'[3]ZS s kniznicou'!$A$2:$A$1092,1,FALSE),0)</f>
        <v>37861166</v>
      </c>
      <c r="F781" s="450" t="str">
        <f t="shared" si="23"/>
        <v>do 50</v>
      </c>
      <c r="G781" s="451" t="str">
        <f t="shared" si="23"/>
        <v>51-150</v>
      </c>
      <c r="H781" s="428"/>
      <c r="I781" s="428"/>
    </row>
    <row r="782" spans="2:9">
      <c r="B782" s="116">
        <v>710056486</v>
      </c>
      <c r="C782" s="119">
        <v>9</v>
      </c>
      <c r="D782" s="120">
        <f>VLOOKUP(B782,[3]ziaci!$A$1:$B$2102,2,FALSE)</f>
        <v>14.999999999999998</v>
      </c>
      <c r="E782" s="119">
        <f>IFERROR(VLOOKUP(B782,'[3]ZS s kniznicou'!$A$2:$A$1092,1,FALSE),0)</f>
        <v>710056486</v>
      </c>
      <c r="F782" s="450" t="str">
        <f t="shared" si="23"/>
        <v>do 50</v>
      </c>
      <c r="G782" s="451" t="str">
        <f t="shared" si="23"/>
        <v>do 50</v>
      </c>
      <c r="H782" s="428"/>
      <c r="I782" s="428"/>
    </row>
    <row r="783" spans="2:9">
      <c r="B783" s="116">
        <v>42206685</v>
      </c>
      <c r="C783" s="119">
        <v>9</v>
      </c>
      <c r="D783" s="120">
        <f>VLOOKUP(B783,[3]ziaci!$A$1:$B$2102,2,FALSE)</f>
        <v>101.33333333333333</v>
      </c>
      <c r="E783" s="119">
        <f>IFERROR(VLOOKUP(B783,'[3]ZS s kniznicou'!$A$2:$A$1092,1,FALSE),0)</f>
        <v>0</v>
      </c>
      <c r="F783" s="450" t="str">
        <f t="shared" si="23"/>
        <v>do 50</v>
      </c>
      <c r="G783" s="451" t="str">
        <f t="shared" si="23"/>
        <v>51-150</v>
      </c>
      <c r="H783" s="428"/>
      <c r="I783" s="428"/>
    </row>
    <row r="784" spans="2:9">
      <c r="B784" s="116">
        <v>37866818</v>
      </c>
      <c r="C784" s="119">
        <v>9</v>
      </c>
      <c r="D784" s="120">
        <f>VLOOKUP(B784,[3]ziaci!$A$1:$B$2102,2,FALSE)</f>
        <v>77</v>
      </c>
      <c r="E784" s="119">
        <f>IFERROR(VLOOKUP(B784,'[3]ZS s kniznicou'!$A$2:$A$1092,1,FALSE),0)</f>
        <v>0</v>
      </c>
      <c r="F784" s="450" t="str">
        <f t="shared" si="23"/>
        <v>do 50</v>
      </c>
      <c r="G784" s="451" t="str">
        <f t="shared" si="23"/>
        <v>51-150</v>
      </c>
      <c r="H784" s="428"/>
      <c r="I784" s="428"/>
    </row>
    <row r="785" spans="2:9">
      <c r="B785" s="116">
        <v>37864335</v>
      </c>
      <c r="C785" s="119">
        <v>9</v>
      </c>
      <c r="D785" s="120">
        <f>VLOOKUP(B785,[3]ziaci!$A$1:$B$2102,2,FALSE)</f>
        <v>93.333333333333329</v>
      </c>
      <c r="E785" s="119">
        <f>IFERROR(VLOOKUP(B785,'[3]ZS s kniznicou'!$A$2:$A$1092,1,FALSE),0)</f>
        <v>0</v>
      </c>
      <c r="F785" s="450" t="str">
        <f t="shared" si="23"/>
        <v>do 50</v>
      </c>
      <c r="G785" s="451" t="str">
        <f t="shared" si="23"/>
        <v>51-150</v>
      </c>
      <c r="H785" s="428"/>
      <c r="I785" s="428"/>
    </row>
    <row r="786" spans="2:9">
      <c r="B786" s="116">
        <v>42388139</v>
      </c>
      <c r="C786" s="119">
        <v>9</v>
      </c>
      <c r="D786" s="120">
        <f>VLOOKUP(B786,[3]ziaci!$A$1:$B$2102,2,FALSE)</f>
        <v>173</v>
      </c>
      <c r="E786" s="119">
        <f>IFERROR(VLOOKUP(B786,'[3]ZS s kniznicou'!$A$2:$A$1092,1,FALSE),0)</f>
        <v>0</v>
      </c>
      <c r="F786" s="450" t="str">
        <f t="shared" si="23"/>
        <v>do 50</v>
      </c>
      <c r="G786" s="451" t="str">
        <f t="shared" si="23"/>
        <v>151-250</v>
      </c>
      <c r="H786" s="428"/>
      <c r="I786" s="428"/>
    </row>
    <row r="787" spans="2:9">
      <c r="B787" s="116">
        <v>37811878</v>
      </c>
      <c r="C787" s="119">
        <v>9</v>
      </c>
      <c r="D787" s="120">
        <f>VLOOKUP(B787,[3]ziaci!$A$1:$B$2102,2,FALSE)</f>
        <v>261</v>
      </c>
      <c r="E787" s="119">
        <f>IFERROR(VLOOKUP(B787,'[3]ZS s kniznicou'!$A$2:$A$1092,1,FALSE),0)</f>
        <v>0</v>
      </c>
      <c r="F787" s="450" t="str">
        <f t="shared" si="23"/>
        <v>do 50</v>
      </c>
      <c r="G787" s="451" t="str">
        <f t="shared" si="23"/>
        <v>251 a viac</v>
      </c>
      <c r="H787" s="428"/>
      <c r="I787" s="428"/>
    </row>
    <row r="788" spans="2:9">
      <c r="B788" s="116">
        <v>710059000</v>
      </c>
      <c r="C788" s="119">
        <v>9</v>
      </c>
      <c r="D788" s="120">
        <f>VLOOKUP(B788,[3]ziaci!$A$1:$B$2102,2,FALSE)</f>
        <v>39.333333333333329</v>
      </c>
      <c r="E788" s="119">
        <f>IFERROR(VLOOKUP(B788,'[3]ZS s kniznicou'!$A$2:$A$1092,1,FALSE),0)</f>
        <v>0</v>
      </c>
      <c r="F788" s="450" t="str">
        <f t="shared" si="23"/>
        <v>do 50</v>
      </c>
      <c r="G788" s="451" t="str">
        <f t="shared" si="23"/>
        <v>do 50</v>
      </c>
      <c r="H788" s="428"/>
      <c r="I788" s="428"/>
    </row>
    <row r="789" spans="2:9">
      <c r="B789" s="116">
        <v>710059639</v>
      </c>
      <c r="C789" s="119">
        <v>9</v>
      </c>
      <c r="D789" s="120">
        <f>VLOOKUP(B789,[3]ziaci!$A$1:$B$2102,2,FALSE)</f>
        <v>17.666666666666664</v>
      </c>
      <c r="E789" s="119">
        <f>IFERROR(VLOOKUP(B789,'[3]ZS s kniznicou'!$A$2:$A$1092,1,FALSE),0)</f>
        <v>0</v>
      </c>
      <c r="F789" s="450" t="str">
        <f t="shared" si="23"/>
        <v>do 50</v>
      </c>
      <c r="G789" s="451" t="str">
        <f t="shared" si="23"/>
        <v>do 50</v>
      </c>
      <c r="H789" s="428"/>
      <c r="I789" s="428"/>
    </row>
    <row r="790" spans="2:9">
      <c r="B790" s="116">
        <v>710060092</v>
      </c>
      <c r="C790" s="119">
        <v>9</v>
      </c>
      <c r="D790" s="120">
        <f>VLOOKUP(B790,[3]ziaci!$A$1:$B$2102,2,FALSE)</f>
        <v>22.666666666666664</v>
      </c>
      <c r="E790" s="119">
        <f>IFERROR(VLOOKUP(B790,'[3]ZS s kniznicou'!$A$2:$A$1092,1,FALSE),0)</f>
        <v>0</v>
      </c>
      <c r="F790" s="450" t="str">
        <f t="shared" si="23"/>
        <v>do 50</v>
      </c>
      <c r="G790" s="451" t="str">
        <f t="shared" si="23"/>
        <v>do 50</v>
      </c>
      <c r="H790" s="428"/>
      <c r="I790" s="428"/>
    </row>
    <row r="791" spans="2:9">
      <c r="B791" s="116">
        <v>37831216</v>
      </c>
      <c r="C791" s="119">
        <v>9</v>
      </c>
      <c r="D791" s="120">
        <f>VLOOKUP(B791,[3]ziaci!$A$1:$B$2102,2,FALSE)</f>
        <v>222.33333333333331</v>
      </c>
      <c r="E791" s="119">
        <f>IFERROR(VLOOKUP(B791,'[3]ZS s kniznicou'!$A$2:$A$1092,1,FALSE),0)</f>
        <v>0</v>
      </c>
      <c r="F791" s="450" t="str">
        <f t="shared" ref="F791:G854" si="24">IF(C791&lt;51,"do 50",IF(C791&lt;151,"51-150",IF(C791&lt;251,"151-250","251 a viac")))</f>
        <v>do 50</v>
      </c>
      <c r="G791" s="451" t="str">
        <f t="shared" si="24"/>
        <v>151-250</v>
      </c>
      <c r="H791" s="428"/>
      <c r="I791" s="428"/>
    </row>
    <row r="792" spans="2:9">
      <c r="B792" s="116">
        <v>710060661</v>
      </c>
      <c r="C792" s="119">
        <v>9</v>
      </c>
      <c r="D792" s="120">
        <f>VLOOKUP(B792,[3]ziaci!$A$1:$B$2102,2,FALSE)</f>
        <v>18.666666666666664</v>
      </c>
      <c r="E792" s="119">
        <f>IFERROR(VLOOKUP(B792,'[3]ZS s kniznicou'!$A$2:$A$1092,1,FALSE),0)</f>
        <v>0</v>
      </c>
      <c r="F792" s="450" t="str">
        <f t="shared" si="24"/>
        <v>do 50</v>
      </c>
      <c r="G792" s="451" t="str">
        <f t="shared" si="24"/>
        <v>do 50</v>
      </c>
      <c r="H792" s="428"/>
      <c r="I792" s="428"/>
    </row>
    <row r="793" spans="2:9">
      <c r="B793" s="116">
        <v>710063202</v>
      </c>
      <c r="C793" s="119">
        <v>9</v>
      </c>
      <c r="D793" s="120">
        <f>VLOOKUP(B793,[3]ziaci!$A$1:$B$2102,2,FALSE)</f>
        <v>45</v>
      </c>
      <c r="E793" s="119">
        <f>IFERROR(VLOOKUP(B793,'[3]ZS s kniznicou'!$A$2:$A$1092,1,FALSE),0)</f>
        <v>0</v>
      </c>
      <c r="F793" s="450" t="str">
        <f t="shared" si="24"/>
        <v>do 50</v>
      </c>
      <c r="G793" s="451" t="str">
        <f t="shared" si="24"/>
        <v>do 50</v>
      </c>
      <c r="H793" s="428"/>
      <c r="I793" s="428"/>
    </row>
    <row r="794" spans="2:9">
      <c r="B794" s="116">
        <v>710063687</v>
      </c>
      <c r="C794" s="119">
        <v>9</v>
      </c>
      <c r="D794" s="120">
        <f>VLOOKUP(B794,[3]ziaci!$A$1:$B$2102,2,FALSE)</f>
        <v>22.333333333333332</v>
      </c>
      <c r="E794" s="119">
        <f>IFERROR(VLOOKUP(B794,'[3]ZS s kniznicou'!$A$2:$A$1092,1,FALSE),0)</f>
        <v>0</v>
      </c>
      <c r="F794" s="450" t="str">
        <f t="shared" si="24"/>
        <v>do 50</v>
      </c>
      <c r="G794" s="451" t="str">
        <f t="shared" si="24"/>
        <v>do 50</v>
      </c>
      <c r="H794" s="428"/>
      <c r="I794" s="428"/>
    </row>
    <row r="795" spans="2:9">
      <c r="B795" s="116">
        <v>35545798</v>
      </c>
      <c r="C795" s="119">
        <v>9</v>
      </c>
      <c r="D795" s="120">
        <f>VLOOKUP(B795,[3]ziaci!$A$1:$B$2102,2,FALSE)</f>
        <v>152.66666666666666</v>
      </c>
      <c r="E795" s="119">
        <f>IFERROR(VLOOKUP(B795,'[3]ZS s kniznicou'!$A$2:$A$1092,1,FALSE),0)</f>
        <v>0</v>
      </c>
      <c r="F795" s="450" t="str">
        <f t="shared" si="24"/>
        <v>do 50</v>
      </c>
      <c r="G795" s="451" t="str">
        <f t="shared" si="24"/>
        <v>151-250</v>
      </c>
      <c r="H795" s="428"/>
      <c r="I795" s="428"/>
    </row>
    <row r="796" spans="2:9">
      <c r="B796" s="116">
        <v>35542861</v>
      </c>
      <c r="C796" s="119">
        <v>9</v>
      </c>
      <c r="D796" s="120">
        <f>VLOOKUP(B796,[3]ziaci!$A$1:$B$2102,2,FALSE)</f>
        <v>425</v>
      </c>
      <c r="E796" s="119">
        <f>IFERROR(VLOOKUP(B796,'[3]ZS s kniznicou'!$A$2:$A$1092,1,FALSE),0)</f>
        <v>0</v>
      </c>
      <c r="F796" s="450" t="str">
        <f t="shared" si="24"/>
        <v>do 50</v>
      </c>
      <c r="G796" s="451" t="str">
        <f t="shared" si="24"/>
        <v>251 a viac</v>
      </c>
      <c r="H796" s="428"/>
      <c r="I796" s="428"/>
    </row>
    <row r="797" spans="2:9">
      <c r="B797" s="116">
        <v>35546123</v>
      </c>
      <c r="C797" s="119">
        <v>9</v>
      </c>
      <c r="D797" s="120">
        <f>VLOOKUP(B797,[3]ziaci!$A$1:$B$2102,2,FALSE)</f>
        <v>514.66666666666663</v>
      </c>
      <c r="E797" s="119">
        <f>IFERROR(VLOOKUP(B797,'[3]ZS s kniznicou'!$A$2:$A$1092,1,FALSE),0)</f>
        <v>0</v>
      </c>
      <c r="F797" s="450" t="str">
        <f t="shared" si="24"/>
        <v>do 50</v>
      </c>
      <c r="G797" s="451" t="str">
        <f t="shared" si="24"/>
        <v>251 a viac</v>
      </c>
      <c r="H797" s="428"/>
      <c r="I797" s="428"/>
    </row>
    <row r="798" spans="2:9">
      <c r="B798" s="116">
        <v>42027136</v>
      </c>
      <c r="C798" s="119">
        <v>9</v>
      </c>
      <c r="D798" s="120">
        <f>VLOOKUP(B798,[3]ziaci!$A$1:$B$2102,2,FALSE)</f>
        <v>162.66666666666666</v>
      </c>
      <c r="E798" s="119">
        <f>IFERROR(VLOOKUP(B798,'[3]ZS s kniznicou'!$A$2:$A$1092,1,FALSE),0)</f>
        <v>0</v>
      </c>
      <c r="F798" s="450" t="str">
        <f t="shared" si="24"/>
        <v>do 50</v>
      </c>
      <c r="G798" s="451" t="str">
        <f t="shared" si="24"/>
        <v>151-250</v>
      </c>
      <c r="H798" s="428"/>
      <c r="I798" s="428"/>
    </row>
    <row r="799" spans="2:9">
      <c r="B799" s="116">
        <v>37860852</v>
      </c>
      <c r="C799" s="119">
        <v>9</v>
      </c>
      <c r="D799" s="120">
        <f>VLOOKUP(B799,[3]ziaci!$A$1:$B$2102,2,FALSE)</f>
        <v>141.66666666666666</v>
      </c>
      <c r="E799" s="119">
        <f>IFERROR(VLOOKUP(B799,'[3]ZS s kniznicou'!$A$2:$A$1092,1,FALSE),0)</f>
        <v>37860852</v>
      </c>
      <c r="F799" s="450" t="str">
        <f t="shared" si="24"/>
        <v>do 50</v>
      </c>
      <c r="G799" s="451" t="str">
        <f t="shared" si="24"/>
        <v>51-150</v>
      </c>
      <c r="H799" s="428"/>
      <c r="I799" s="428"/>
    </row>
    <row r="800" spans="2:9">
      <c r="B800" s="116">
        <v>36142654</v>
      </c>
      <c r="C800" s="119">
        <v>9</v>
      </c>
      <c r="D800" s="120">
        <f>VLOOKUP(B800,[3]ziaci!$A$1:$B$2102,2,FALSE)</f>
        <v>622.66666666666663</v>
      </c>
      <c r="E800" s="119">
        <f>IFERROR(VLOOKUP(B800,'[3]ZS s kniznicou'!$A$2:$A$1092,1,FALSE),0)</f>
        <v>36142654</v>
      </c>
      <c r="F800" s="450" t="str">
        <f t="shared" si="24"/>
        <v>do 50</v>
      </c>
      <c r="G800" s="451" t="str">
        <f t="shared" si="24"/>
        <v>251 a viac</v>
      </c>
      <c r="H800" s="428"/>
      <c r="I800" s="428"/>
    </row>
    <row r="801" spans="2:9">
      <c r="B801" s="116">
        <v>37810332</v>
      </c>
      <c r="C801" s="119">
        <v>9</v>
      </c>
      <c r="D801" s="120">
        <f>VLOOKUP(B801,[3]ziaci!$A$1:$B$2102,2,FALSE)</f>
        <v>353.66666666666663</v>
      </c>
      <c r="E801" s="119">
        <f>IFERROR(VLOOKUP(B801,'[3]ZS s kniznicou'!$A$2:$A$1092,1,FALSE),0)</f>
        <v>37810332</v>
      </c>
      <c r="F801" s="450" t="str">
        <f t="shared" si="24"/>
        <v>do 50</v>
      </c>
      <c r="G801" s="451" t="str">
        <f t="shared" si="24"/>
        <v>251 a viac</v>
      </c>
      <c r="H801" s="428"/>
      <c r="I801" s="428"/>
    </row>
    <row r="802" spans="2:9">
      <c r="B802" s="116">
        <v>37813226</v>
      </c>
      <c r="C802" s="119">
        <v>9</v>
      </c>
      <c r="D802" s="120">
        <f>VLOOKUP(B802,[3]ziaci!$A$1:$B$2102,2,FALSE)</f>
        <v>516</v>
      </c>
      <c r="E802" s="119">
        <f>IFERROR(VLOOKUP(B802,'[3]ZS s kniznicou'!$A$2:$A$1092,1,FALSE),0)</f>
        <v>37813226</v>
      </c>
      <c r="F802" s="450" t="str">
        <f t="shared" si="24"/>
        <v>do 50</v>
      </c>
      <c r="G802" s="451" t="str">
        <f t="shared" si="24"/>
        <v>251 a viac</v>
      </c>
      <c r="H802" s="428"/>
      <c r="I802" s="428"/>
    </row>
    <row r="803" spans="2:9">
      <c r="B803" s="116">
        <v>37811941</v>
      </c>
      <c r="C803" s="119">
        <v>9</v>
      </c>
      <c r="D803" s="120">
        <f>VLOOKUP(B803,[3]ziaci!$A$1:$B$2102,2,FALSE)</f>
        <v>218.33333333333331</v>
      </c>
      <c r="E803" s="119">
        <f>IFERROR(VLOOKUP(B803,'[3]ZS s kniznicou'!$A$2:$A$1092,1,FALSE),0)</f>
        <v>37811941</v>
      </c>
      <c r="F803" s="450" t="str">
        <f t="shared" si="24"/>
        <v>do 50</v>
      </c>
      <c r="G803" s="451" t="str">
        <f t="shared" si="24"/>
        <v>151-250</v>
      </c>
      <c r="H803" s="428"/>
      <c r="I803" s="428"/>
    </row>
    <row r="804" spans="2:9">
      <c r="B804" s="116">
        <v>37889371</v>
      </c>
      <c r="C804" s="119">
        <v>9</v>
      </c>
      <c r="D804" s="120">
        <f>VLOOKUP(B804,[3]ziaci!$A$1:$B$2102,2,FALSE)</f>
        <v>124.33333333333331</v>
      </c>
      <c r="E804" s="119">
        <f>IFERROR(VLOOKUP(B804,'[3]ZS s kniznicou'!$A$2:$A$1092,1,FALSE),0)</f>
        <v>37889371</v>
      </c>
      <c r="F804" s="450" t="str">
        <f t="shared" si="24"/>
        <v>do 50</v>
      </c>
      <c r="G804" s="451" t="str">
        <f t="shared" si="24"/>
        <v>51-150</v>
      </c>
      <c r="H804" s="428"/>
      <c r="I804" s="428"/>
    </row>
    <row r="805" spans="2:9">
      <c r="B805" s="116">
        <v>52547540</v>
      </c>
      <c r="C805" s="119">
        <v>9</v>
      </c>
      <c r="D805" s="120">
        <f>VLOOKUP(B805,[3]ziaci!$A$1:$B$2102,2,FALSE)</f>
        <v>37.333333333333329</v>
      </c>
      <c r="E805" s="119">
        <f>IFERROR(VLOOKUP(B805,'[3]ZS s kniznicou'!$A$2:$A$1092,1,FALSE),0)</f>
        <v>52547540</v>
      </c>
      <c r="F805" s="450" t="str">
        <f t="shared" si="24"/>
        <v>do 50</v>
      </c>
      <c r="G805" s="451" t="str">
        <f t="shared" si="24"/>
        <v>do 50</v>
      </c>
      <c r="H805" s="428"/>
      <c r="I805" s="428"/>
    </row>
    <row r="806" spans="2:9">
      <c r="B806" s="116">
        <v>37831488</v>
      </c>
      <c r="C806" s="119">
        <v>9</v>
      </c>
      <c r="D806" s="120">
        <f>VLOOKUP(B806,[3]ziaci!$A$1:$B$2102,2,FALSE)</f>
        <v>135</v>
      </c>
      <c r="E806" s="119">
        <f>IFERROR(VLOOKUP(B806,'[3]ZS s kniznicou'!$A$2:$A$1092,1,FALSE),0)</f>
        <v>37831488</v>
      </c>
      <c r="F806" s="450" t="str">
        <f t="shared" si="24"/>
        <v>do 50</v>
      </c>
      <c r="G806" s="451" t="str">
        <f t="shared" si="24"/>
        <v>51-150</v>
      </c>
      <c r="H806" s="428"/>
      <c r="I806" s="428"/>
    </row>
    <row r="807" spans="2:9">
      <c r="B807" s="116">
        <v>31825150</v>
      </c>
      <c r="C807" s="119">
        <v>9</v>
      </c>
      <c r="D807" s="120">
        <f>VLOOKUP(B807,[3]ziaci!$A$1:$B$2102,2,FALSE)</f>
        <v>215.33333333333331</v>
      </c>
      <c r="E807" s="119">
        <f>IFERROR(VLOOKUP(B807,'[3]ZS s kniznicou'!$A$2:$A$1092,1,FALSE),0)</f>
        <v>0</v>
      </c>
      <c r="F807" s="450" t="str">
        <f t="shared" si="24"/>
        <v>do 50</v>
      </c>
      <c r="G807" s="451" t="str">
        <f t="shared" si="24"/>
        <v>151-250</v>
      </c>
      <c r="H807" s="428"/>
      <c r="I807" s="428"/>
    </row>
    <row r="808" spans="2:9">
      <c r="B808" s="116">
        <v>36158917</v>
      </c>
      <c r="C808" s="119">
        <v>9</v>
      </c>
      <c r="D808" s="120">
        <f>VLOOKUP(B808,[3]ziaci!$A$1:$B$2102,2,FALSE)</f>
        <v>866</v>
      </c>
      <c r="E808" s="119">
        <f>IFERROR(VLOOKUP(B808,'[3]ZS s kniznicou'!$A$2:$A$1092,1,FALSE),0)</f>
        <v>0</v>
      </c>
      <c r="F808" s="450" t="str">
        <f t="shared" si="24"/>
        <v>do 50</v>
      </c>
      <c r="G808" s="451" t="str">
        <f t="shared" si="24"/>
        <v>251 a viac</v>
      </c>
      <c r="H808" s="428"/>
      <c r="I808" s="428"/>
    </row>
    <row r="809" spans="2:9">
      <c r="B809" s="116">
        <v>35544015</v>
      </c>
      <c r="C809" s="119">
        <v>9</v>
      </c>
      <c r="D809" s="120">
        <f>VLOOKUP(B809,[3]ziaci!$A$1:$B$2102,2,FALSE)</f>
        <v>186.66666666666666</v>
      </c>
      <c r="E809" s="119">
        <f>IFERROR(VLOOKUP(B809,'[3]ZS s kniznicou'!$A$2:$A$1092,1,FALSE),0)</f>
        <v>35544015</v>
      </c>
      <c r="F809" s="450" t="str">
        <f t="shared" si="24"/>
        <v>do 50</v>
      </c>
      <c r="G809" s="451" t="str">
        <f t="shared" si="24"/>
        <v>151-250</v>
      </c>
      <c r="H809" s="428"/>
      <c r="I809" s="428"/>
    </row>
    <row r="810" spans="2:9">
      <c r="B810" s="116">
        <v>37942123</v>
      </c>
      <c r="C810" s="119">
        <v>9</v>
      </c>
      <c r="D810" s="120">
        <f>VLOOKUP(B810,[3]ziaci!$A$1:$B$2102,2,FALSE)</f>
        <v>230.33333333333331</v>
      </c>
      <c r="E810" s="119">
        <f>IFERROR(VLOOKUP(B810,'[3]ZS s kniznicou'!$A$2:$A$1092,1,FALSE),0)</f>
        <v>37942123</v>
      </c>
      <c r="F810" s="450" t="str">
        <f t="shared" si="24"/>
        <v>do 50</v>
      </c>
      <c r="G810" s="451" t="str">
        <f t="shared" si="24"/>
        <v>151-250</v>
      </c>
      <c r="H810" s="428"/>
      <c r="I810" s="428"/>
    </row>
    <row r="811" spans="2:9">
      <c r="B811" s="116">
        <v>36081051</v>
      </c>
      <c r="C811" s="119">
        <v>8</v>
      </c>
      <c r="D811" s="120">
        <f>VLOOKUP(B811,[3]ziaci!$A$1:$B$2102,2,FALSE)</f>
        <v>187</v>
      </c>
      <c r="E811" s="119">
        <f>IFERROR(VLOOKUP(B811,'[3]ZS s kniznicou'!$A$2:$A$1092,1,FALSE),0)</f>
        <v>36081051</v>
      </c>
      <c r="F811" s="450" t="str">
        <f t="shared" si="24"/>
        <v>do 50</v>
      </c>
      <c r="G811" s="451" t="str">
        <f t="shared" si="24"/>
        <v>151-250</v>
      </c>
      <c r="H811" s="428"/>
      <c r="I811" s="428"/>
    </row>
    <row r="812" spans="2:9">
      <c r="B812" s="116">
        <v>37866737</v>
      </c>
      <c r="C812" s="119">
        <v>8</v>
      </c>
      <c r="D812" s="120">
        <f>VLOOKUP(B812,[3]ziaci!$A$1:$B$2102,2,FALSE)</f>
        <v>408.66666666666663</v>
      </c>
      <c r="E812" s="119">
        <f>IFERROR(VLOOKUP(B812,'[3]ZS s kniznicou'!$A$2:$A$1092,1,FALSE),0)</f>
        <v>37866737</v>
      </c>
      <c r="F812" s="450" t="str">
        <f t="shared" si="24"/>
        <v>do 50</v>
      </c>
      <c r="G812" s="451" t="str">
        <f t="shared" si="24"/>
        <v>251 a viac</v>
      </c>
      <c r="H812" s="428"/>
      <c r="I812" s="428"/>
    </row>
    <row r="813" spans="2:9">
      <c r="B813" s="116">
        <v>37861247</v>
      </c>
      <c r="C813" s="119">
        <v>8</v>
      </c>
      <c r="D813" s="120">
        <f>VLOOKUP(B813,[3]ziaci!$A$1:$B$2102,2,FALSE)</f>
        <v>246</v>
      </c>
      <c r="E813" s="119">
        <f>IFERROR(VLOOKUP(B813,'[3]ZS s kniznicou'!$A$2:$A$1092,1,FALSE),0)</f>
        <v>37861247</v>
      </c>
      <c r="F813" s="450" t="str">
        <f t="shared" si="24"/>
        <v>do 50</v>
      </c>
      <c r="G813" s="451" t="str">
        <f t="shared" si="24"/>
        <v>151-250</v>
      </c>
      <c r="H813" s="428"/>
      <c r="I813" s="428"/>
    </row>
    <row r="814" spans="2:9">
      <c r="B814" s="116">
        <v>50655884</v>
      </c>
      <c r="C814" s="119">
        <v>8</v>
      </c>
      <c r="D814" s="120">
        <f>VLOOKUP(B814,[3]ziaci!$A$1:$B$2102,2,FALSE)</f>
        <v>82.666666666666657</v>
      </c>
      <c r="E814" s="119">
        <f>IFERROR(VLOOKUP(B814,'[3]ZS s kniznicou'!$A$2:$A$1092,1,FALSE),0)</f>
        <v>50655884</v>
      </c>
      <c r="F814" s="450" t="str">
        <f t="shared" si="24"/>
        <v>do 50</v>
      </c>
      <c r="G814" s="451" t="str">
        <f t="shared" si="24"/>
        <v>51-150</v>
      </c>
      <c r="H814" s="428"/>
      <c r="I814" s="428"/>
    </row>
    <row r="815" spans="2:9">
      <c r="B815" s="116">
        <v>37864441</v>
      </c>
      <c r="C815" s="119">
        <v>8</v>
      </c>
      <c r="D815" s="120">
        <f>VLOOKUP(B815,[3]ziaci!$A$1:$B$2102,2,FALSE)</f>
        <v>265.33333333333331</v>
      </c>
      <c r="E815" s="119">
        <f>IFERROR(VLOOKUP(B815,'[3]ZS s kniznicou'!$A$2:$A$1092,1,FALSE),0)</f>
        <v>0</v>
      </c>
      <c r="F815" s="450" t="str">
        <f t="shared" si="24"/>
        <v>do 50</v>
      </c>
      <c r="G815" s="451" t="str">
        <f t="shared" si="24"/>
        <v>251 a viac</v>
      </c>
      <c r="H815" s="428"/>
      <c r="I815" s="428"/>
    </row>
    <row r="816" spans="2:9">
      <c r="B816" s="116">
        <v>37864301</v>
      </c>
      <c r="C816" s="119">
        <v>8</v>
      </c>
      <c r="D816" s="120">
        <f>VLOOKUP(B816,[3]ziaci!$A$1:$B$2102,2,FALSE)</f>
        <v>66</v>
      </c>
      <c r="E816" s="119">
        <f>IFERROR(VLOOKUP(B816,'[3]ZS s kniznicou'!$A$2:$A$1092,1,FALSE),0)</f>
        <v>0</v>
      </c>
      <c r="F816" s="450" t="str">
        <f t="shared" si="24"/>
        <v>do 50</v>
      </c>
      <c r="G816" s="451" t="str">
        <f t="shared" si="24"/>
        <v>51-150</v>
      </c>
      <c r="H816" s="428"/>
      <c r="I816" s="428"/>
    </row>
    <row r="817" spans="2:9">
      <c r="B817" s="116">
        <v>37864564</v>
      </c>
      <c r="C817" s="119">
        <v>8</v>
      </c>
      <c r="D817" s="120">
        <f>VLOOKUP(B817,[3]ziaci!$A$1:$B$2102,2,FALSE)</f>
        <v>87</v>
      </c>
      <c r="E817" s="119">
        <f>IFERROR(VLOOKUP(B817,'[3]ZS s kniznicou'!$A$2:$A$1092,1,FALSE),0)</f>
        <v>0</v>
      </c>
      <c r="F817" s="450" t="str">
        <f t="shared" si="24"/>
        <v>do 50</v>
      </c>
      <c r="G817" s="451" t="str">
        <f t="shared" si="24"/>
        <v>51-150</v>
      </c>
      <c r="H817" s="428"/>
      <c r="I817" s="428"/>
    </row>
    <row r="818" spans="2:9">
      <c r="B818" s="116">
        <v>37863975</v>
      </c>
      <c r="C818" s="119">
        <v>8</v>
      </c>
      <c r="D818" s="120">
        <f>VLOOKUP(B818,[3]ziaci!$A$1:$B$2102,2,FALSE)</f>
        <v>42.333333333333329</v>
      </c>
      <c r="E818" s="119">
        <f>IFERROR(VLOOKUP(B818,'[3]ZS s kniznicou'!$A$2:$A$1092,1,FALSE),0)</f>
        <v>0</v>
      </c>
      <c r="F818" s="450" t="str">
        <f t="shared" si="24"/>
        <v>do 50</v>
      </c>
      <c r="G818" s="451" t="str">
        <f t="shared" si="24"/>
        <v>do 50</v>
      </c>
      <c r="H818" s="428"/>
      <c r="I818" s="428"/>
    </row>
    <row r="819" spans="2:9">
      <c r="B819" s="116">
        <v>37863983</v>
      </c>
      <c r="C819" s="119">
        <v>8</v>
      </c>
      <c r="D819" s="120">
        <f>VLOOKUP(B819,[3]ziaci!$A$1:$B$2102,2,FALSE)</f>
        <v>420.33333333333331</v>
      </c>
      <c r="E819" s="119">
        <f>IFERROR(VLOOKUP(B819,'[3]ZS s kniznicou'!$A$2:$A$1092,1,FALSE),0)</f>
        <v>0</v>
      </c>
      <c r="F819" s="450" t="str">
        <f t="shared" si="24"/>
        <v>do 50</v>
      </c>
      <c r="G819" s="451" t="str">
        <f t="shared" si="24"/>
        <v>251 a viac</v>
      </c>
      <c r="H819" s="428"/>
      <c r="I819" s="428"/>
    </row>
    <row r="820" spans="2:9">
      <c r="B820" s="116">
        <v>42435048</v>
      </c>
      <c r="C820" s="119">
        <v>8</v>
      </c>
      <c r="D820" s="120">
        <f>VLOOKUP(B820,[3]ziaci!$A$1:$B$2102,2,FALSE)</f>
        <v>213.33333333333331</v>
      </c>
      <c r="E820" s="119">
        <f>IFERROR(VLOOKUP(B820,'[3]ZS s kniznicou'!$A$2:$A$1092,1,FALSE),0)</f>
        <v>0</v>
      </c>
      <c r="F820" s="450" t="str">
        <f t="shared" si="24"/>
        <v>do 50</v>
      </c>
      <c r="G820" s="451" t="str">
        <f t="shared" si="24"/>
        <v>151-250</v>
      </c>
      <c r="H820" s="428"/>
      <c r="I820" s="428"/>
    </row>
    <row r="821" spans="2:9">
      <c r="B821" s="116">
        <v>710058950</v>
      </c>
      <c r="C821" s="119">
        <v>8</v>
      </c>
      <c r="D821" s="120">
        <f>VLOOKUP(B821,[3]ziaci!$A$1:$B$2102,2,FALSE)</f>
        <v>22</v>
      </c>
      <c r="E821" s="119">
        <f>IFERROR(VLOOKUP(B821,'[3]ZS s kniznicou'!$A$2:$A$1092,1,FALSE),0)</f>
        <v>0</v>
      </c>
      <c r="F821" s="450" t="str">
        <f t="shared" si="24"/>
        <v>do 50</v>
      </c>
      <c r="G821" s="451" t="str">
        <f t="shared" si="24"/>
        <v>do 50</v>
      </c>
      <c r="H821" s="428"/>
      <c r="I821" s="428"/>
    </row>
    <row r="822" spans="2:9">
      <c r="B822" s="116">
        <v>710062672</v>
      </c>
      <c r="C822" s="119">
        <v>8</v>
      </c>
      <c r="D822" s="120">
        <f>VLOOKUP(B822,[3]ziaci!$A$1:$B$2102,2,FALSE)</f>
        <v>38.333333333333329</v>
      </c>
      <c r="E822" s="119">
        <f>IFERROR(VLOOKUP(B822,'[3]ZS s kniznicou'!$A$2:$A$1092,1,FALSE),0)</f>
        <v>0</v>
      </c>
      <c r="F822" s="450" t="str">
        <f t="shared" si="24"/>
        <v>do 50</v>
      </c>
      <c r="G822" s="451" t="str">
        <f t="shared" si="24"/>
        <v>do 50</v>
      </c>
      <c r="H822" s="428"/>
      <c r="I822" s="428"/>
    </row>
    <row r="823" spans="2:9">
      <c r="B823" s="116">
        <v>710062877</v>
      </c>
      <c r="C823" s="119">
        <v>8</v>
      </c>
      <c r="D823" s="120">
        <f>VLOOKUP(B823,[3]ziaci!$A$1:$B$2102,2,FALSE)</f>
        <v>97</v>
      </c>
      <c r="E823" s="119">
        <f>IFERROR(VLOOKUP(B823,'[3]ZS s kniznicou'!$A$2:$A$1092,1,FALSE),0)</f>
        <v>0</v>
      </c>
      <c r="F823" s="450" t="str">
        <f t="shared" si="24"/>
        <v>do 50</v>
      </c>
      <c r="G823" s="451" t="str">
        <f t="shared" si="24"/>
        <v>51-150</v>
      </c>
      <c r="H823" s="428"/>
      <c r="I823" s="428"/>
    </row>
    <row r="824" spans="2:9">
      <c r="B824" s="116">
        <v>710063555</v>
      </c>
      <c r="C824" s="119">
        <v>8</v>
      </c>
      <c r="D824" s="120">
        <f>VLOOKUP(B824,[3]ziaci!$A$1:$B$2102,2,FALSE)</f>
        <v>21.333333333333332</v>
      </c>
      <c r="E824" s="119">
        <f>IFERROR(VLOOKUP(B824,'[3]ZS s kniznicou'!$A$2:$A$1092,1,FALSE),0)</f>
        <v>0</v>
      </c>
      <c r="F824" s="450" t="str">
        <f t="shared" si="24"/>
        <v>do 50</v>
      </c>
      <c r="G824" s="451" t="str">
        <f t="shared" si="24"/>
        <v>do 50</v>
      </c>
      <c r="H824" s="428"/>
      <c r="I824" s="428"/>
    </row>
    <row r="825" spans="2:9">
      <c r="B825" s="116">
        <v>710063784</v>
      </c>
      <c r="C825" s="119">
        <v>8</v>
      </c>
      <c r="D825" s="120">
        <f>VLOOKUP(B825,[3]ziaci!$A$1:$B$2102,2,FALSE)</f>
        <v>23.333333333333329</v>
      </c>
      <c r="E825" s="119">
        <f>IFERROR(VLOOKUP(B825,'[3]ZS s kniznicou'!$A$2:$A$1092,1,FALSE),0)</f>
        <v>0</v>
      </c>
      <c r="F825" s="450" t="str">
        <f t="shared" si="24"/>
        <v>do 50</v>
      </c>
      <c r="G825" s="451" t="str">
        <f t="shared" si="24"/>
        <v>do 50</v>
      </c>
      <c r="H825" s="428"/>
      <c r="I825" s="428"/>
    </row>
    <row r="826" spans="2:9">
      <c r="B826" s="116">
        <v>710061730</v>
      </c>
      <c r="C826" s="119">
        <v>8</v>
      </c>
      <c r="D826" s="120">
        <f>VLOOKUP(B826,[3]ziaci!$A$1:$B$2102,2,FALSE)</f>
        <v>32</v>
      </c>
      <c r="E826" s="119">
        <f>IFERROR(VLOOKUP(B826,'[3]ZS s kniznicou'!$A$2:$A$1092,1,FALSE),0)</f>
        <v>0</v>
      </c>
      <c r="F826" s="450" t="str">
        <f t="shared" si="24"/>
        <v>do 50</v>
      </c>
      <c r="G826" s="451" t="str">
        <f t="shared" si="24"/>
        <v>do 50</v>
      </c>
      <c r="H826" s="428"/>
      <c r="I826" s="428"/>
    </row>
    <row r="827" spans="2:9">
      <c r="B827" s="116">
        <v>710061900</v>
      </c>
      <c r="C827" s="119">
        <v>8</v>
      </c>
      <c r="D827" s="120">
        <f>VLOOKUP(B827,[3]ziaci!$A$1:$B$2102,2,FALSE)</f>
        <v>46.333333333333329</v>
      </c>
      <c r="E827" s="119">
        <f>IFERROR(VLOOKUP(B827,'[3]ZS s kniznicou'!$A$2:$A$1092,1,FALSE),0)</f>
        <v>0</v>
      </c>
      <c r="F827" s="450" t="str">
        <f t="shared" si="24"/>
        <v>do 50</v>
      </c>
      <c r="G827" s="451" t="str">
        <f t="shared" si="24"/>
        <v>do 50</v>
      </c>
      <c r="H827" s="428"/>
      <c r="I827" s="428"/>
    </row>
    <row r="828" spans="2:9">
      <c r="B828" s="116">
        <v>710063091</v>
      </c>
      <c r="C828" s="119">
        <v>8</v>
      </c>
      <c r="D828" s="120">
        <f>VLOOKUP(B828,[3]ziaci!$A$1:$B$2102,2,FALSE)</f>
        <v>13.666666666666666</v>
      </c>
      <c r="E828" s="119">
        <f>IFERROR(VLOOKUP(B828,'[3]ZS s kniznicou'!$A$2:$A$1092,1,FALSE),0)</f>
        <v>0</v>
      </c>
      <c r="F828" s="450" t="str">
        <f t="shared" si="24"/>
        <v>do 50</v>
      </c>
      <c r="G828" s="451" t="str">
        <f t="shared" si="24"/>
        <v>do 50</v>
      </c>
      <c r="H828" s="428"/>
      <c r="I828" s="428"/>
    </row>
    <row r="829" spans="2:9">
      <c r="B829" s="116">
        <v>710063857</v>
      </c>
      <c r="C829" s="119">
        <v>8</v>
      </c>
      <c r="D829" s="120">
        <f>VLOOKUP(B829,[3]ziaci!$A$1:$B$2102,2,FALSE)</f>
        <v>22.666666666666664</v>
      </c>
      <c r="E829" s="119">
        <f>IFERROR(VLOOKUP(B829,'[3]ZS s kniznicou'!$A$2:$A$1092,1,FALSE),0)</f>
        <v>0</v>
      </c>
      <c r="F829" s="450" t="str">
        <f t="shared" si="24"/>
        <v>do 50</v>
      </c>
      <c r="G829" s="451" t="str">
        <f t="shared" si="24"/>
        <v>do 50</v>
      </c>
      <c r="H829" s="428"/>
      <c r="I829" s="428"/>
    </row>
    <row r="830" spans="2:9">
      <c r="B830" s="116">
        <v>35546034</v>
      </c>
      <c r="C830" s="119">
        <v>8</v>
      </c>
      <c r="D830" s="120">
        <f>VLOOKUP(B830,[3]ziaci!$A$1:$B$2102,2,FALSE)</f>
        <v>135</v>
      </c>
      <c r="E830" s="119">
        <f>IFERROR(VLOOKUP(B830,'[3]ZS s kniznicou'!$A$2:$A$1092,1,FALSE),0)</f>
        <v>0</v>
      </c>
      <c r="F830" s="450" t="str">
        <f t="shared" si="24"/>
        <v>do 50</v>
      </c>
      <c r="G830" s="451" t="str">
        <f t="shared" si="24"/>
        <v>51-150</v>
      </c>
      <c r="H830" s="428"/>
      <c r="I830" s="428"/>
    </row>
    <row r="831" spans="2:9">
      <c r="B831" s="116">
        <v>31985921</v>
      </c>
      <c r="C831" s="119">
        <v>8</v>
      </c>
      <c r="D831" s="120">
        <f>VLOOKUP(B831,[3]ziaci!$A$1:$B$2102,2,FALSE)</f>
        <v>240.66666666666666</v>
      </c>
      <c r="E831" s="119">
        <f>IFERROR(VLOOKUP(B831,'[3]ZS s kniznicou'!$A$2:$A$1092,1,FALSE),0)</f>
        <v>0</v>
      </c>
      <c r="F831" s="450" t="str">
        <f t="shared" si="24"/>
        <v>do 50</v>
      </c>
      <c r="G831" s="451" t="str">
        <f t="shared" si="24"/>
        <v>151-250</v>
      </c>
      <c r="H831" s="428"/>
      <c r="I831" s="428"/>
    </row>
    <row r="832" spans="2:9">
      <c r="B832" s="116">
        <v>35540460</v>
      </c>
      <c r="C832" s="119">
        <v>8</v>
      </c>
      <c r="D832" s="120">
        <f>VLOOKUP(B832,[3]ziaci!$A$1:$B$2102,2,FALSE)</f>
        <v>485.66666666666663</v>
      </c>
      <c r="E832" s="119">
        <f>IFERROR(VLOOKUP(B832,'[3]ZS s kniznicou'!$A$2:$A$1092,1,FALSE),0)</f>
        <v>0</v>
      </c>
      <c r="F832" s="450" t="str">
        <f t="shared" si="24"/>
        <v>do 50</v>
      </c>
      <c r="G832" s="451" t="str">
        <f t="shared" si="24"/>
        <v>251 a viac</v>
      </c>
      <c r="H832" s="428"/>
      <c r="I832" s="428"/>
    </row>
    <row r="833" spans="2:9">
      <c r="B833" s="116">
        <v>37812238</v>
      </c>
      <c r="C833" s="119">
        <v>8</v>
      </c>
      <c r="D833" s="120">
        <f>VLOOKUP(B833,[3]ziaci!$A$1:$B$2102,2,FALSE)</f>
        <v>587.33333333333326</v>
      </c>
      <c r="E833" s="119">
        <f>IFERROR(VLOOKUP(B833,'[3]ZS s kniznicou'!$A$2:$A$1092,1,FALSE),0)</f>
        <v>37812238</v>
      </c>
      <c r="F833" s="450" t="str">
        <f t="shared" si="24"/>
        <v>do 50</v>
      </c>
      <c r="G833" s="451" t="str">
        <f t="shared" si="24"/>
        <v>251 a viac</v>
      </c>
      <c r="H833" s="428"/>
      <c r="I833" s="428"/>
    </row>
    <row r="834" spans="2:9">
      <c r="B834" s="116">
        <v>42387299</v>
      </c>
      <c r="C834" s="119">
        <v>8</v>
      </c>
      <c r="D834" s="120">
        <f>VLOOKUP(B834,[3]ziaci!$A$1:$B$2102,2,FALSE)</f>
        <v>187.66666666666666</v>
      </c>
      <c r="E834" s="119">
        <f>IFERROR(VLOOKUP(B834,'[3]ZS s kniznicou'!$A$2:$A$1092,1,FALSE),0)</f>
        <v>42387299</v>
      </c>
      <c r="F834" s="450" t="str">
        <f t="shared" si="24"/>
        <v>do 50</v>
      </c>
      <c r="G834" s="451" t="str">
        <f t="shared" si="24"/>
        <v>151-250</v>
      </c>
      <c r="H834" s="428"/>
      <c r="I834" s="428"/>
    </row>
    <row r="835" spans="2:9">
      <c r="B835" s="116">
        <v>37808699</v>
      </c>
      <c r="C835" s="119">
        <v>8</v>
      </c>
      <c r="D835" s="120">
        <f>VLOOKUP(B835,[3]ziaci!$A$1:$B$2102,2,FALSE)</f>
        <v>697.66666666666663</v>
      </c>
      <c r="E835" s="119">
        <f>IFERROR(VLOOKUP(B835,'[3]ZS s kniznicou'!$A$2:$A$1092,1,FALSE),0)</f>
        <v>37808699</v>
      </c>
      <c r="F835" s="450" t="str">
        <f t="shared" si="24"/>
        <v>do 50</v>
      </c>
      <c r="G835" s="451" t="str">
        <f t="shared" si="24"/>
        <v>251 a viac</v>
      </c>
      <c r="H835" s="428"/>
      <c r="I835" s="428"/>
    </row>
    <row r="836" spans="2:9">
      <c r="B836" s="116">
        <v>42434858</v>
      </c>
      <c r="C836" s="119">
        <v>8</v>
      </c>
      <c r="D836" s="120">
        <f>VLOOKUP(B836,[3]ziaci!$A$1:$B$2102,2,FALSE)</f>
        <v>326.33333333333331</v>
      </c>
      <c r="E836" s="119">
        <f>IFERROR(VLOOKUP(B836,'[3]ZS s kniznicou'!$A$2:$A$1092,1,FALSE),0)</f>
        <v>42434858</v>
      </c>
      <c r="F836" s="450" t="str">
        <f t="shared" si="24"/>
        <v>do 50</v>
      </c>
      <c r="G836" s="451" t="str">
        <f t="shared" si="24"/>
        <v>251 a viac</v>
      </c>
      <c r="H836" s="428"/>
      <c r="I836" s="428"/>
    </row>
    <row r="837" spans="2:9">
      <c r="B837" s="116">
        <v>37810375</v>
      </c>
      <c r="C837" s="119">
        <v>8</v>
      </c>
      <c r="D837" s="120">
        <f>VLOOKUP(B837,[3]ziaci!$A$1:$B$2102,2,FALSE)</f>
        <v>225.66666666666663</v>
      </c>
      <c r="E837" s="119">
        <f>IFERROR(VLOOKUP(B837,'[3]ZS s kniznicou'!$A$2:$A$1092,1,FALSE),0)</f>
        <v>37810375</v>
      </c>
      <c r="F837" s="450" t="str">
        <f t="shared" si="24"/>
        <v>do 50</v>
      </c>
      <c r="G837" s="451" t="str">
        <f t="shared" si="24"/>
        <v>151-250</v>
      </c>
      <c r="H837" s="428"/>
      <c r="I837" s="428"/>
    </row>
    <row r="838" spans="2:9">
      <c r="B838" s="116">
        <v>42378001</v>
      </c>
      <c r="C838" s="119">
        <v>8</v>
      </c>
      <c r="D838" s="120">
        <f>VLOOKUP(B838,[3]ziaci!$A$1:$B$2102,2,FALSE)</f>
        <v>156.33333333333331</v>
      </c>
      <c r="E838" s="119">
        <f>IFERROR(VLOOKUP(B838,'[3]ZS s kniznicou'!$A$2:$A$1092,1,FALSE),0)</f>
        <v>42378001</v>
      </c>
      <c r="F838" s="450" t="str">
        <f t="shared" si="24"/>
        <v>do 50</v>
      </c>
      <c r="G838" s="451" t="str">
        <f t="shared" si="24"/>
        <v>151-250</v>
      </c>
      <c r="H838" s="428"/>
      <c r="I838" s="428"/>
    </row>
    <row r="839" spans="2:9">
      <c r="B839" s="116">
        <v>35677821</v>
      </c>
      <c r="C839" s="119">
        <v>8</v>
      </c>
      <c r="D839" s="120">
        <f>VLOOKUP(B839,[3]ziaci!$A$1:$B$2102,2,FALSE)</f>
        <v>133</v>
      </c>
      <c r="E839" s="119">
        <f>IFERROR(VLOOKUP(B839,'[3]ZS s kniznicou'!$A$2:$A$1092,1,FALSE),0)</f>
        <v>35677821</v>
      </c>
      <c r="F839" s="450" t="str">
        <f t="shared" si="24"/>
        <v>do 50</v>
      </c>
      <c r="G839" s="451" t="str">
        <f t="shared" si="24"/>
        <v>51-150</v>
      </c>
      <c r="H839" s="428"/>
      <c r="I839" s="428"/>
    </row>
    <row r="840" spans="2:9">
      <c r="B840" s="116">
        <v>710059086</v>
      </c>
      <c r="C840" s="119">
        <v>8</v>
      </c>
      <c r="D840" s="120">
        <f>VLOOKUP(B840,[3]ziaci!$A$1:$B$2102,2,FALSE)</f>
        <v>43.333333333333329</v>
      </c>
      <c r="E840" s="119">
        <f>IFERROR(VLOOKUP(B840,'[3]ZS s kniznicou'!$A$2:$A$1092,1,FALSE),0)</f>
        <v>710059086</v>
      </c>
      <c r="F840" s="450" t="str">
        <f t="shared" si="24"/>
        <v>do 50</v>
      </c>
      <c r="G840" s="451" t="str">
        <f t="shared" si="24"/>
        <v>do 50</v>
      </c>
      <c r="H840" s="428"/>
      <c r="I840" s="428"/>
    </row>
    <row r="841" spans="2:9">
      <c r="B841" s="116">
        <v>37833669</v>
      </c>
      <c r="C841" s="119">
        <v>8</v>
      </c>
      <c r="D841" s="120">
        <f>VLOOKUP(B841,[3]ziaci!$A$1:$B$2102,2,FALSE)</f>
        <v>19.333333333333332</v>
      </c>
      <c r="E841" s="119">
        <f>IFERROR(VLOOKUP(B841,'[3]ZS s kniznicou'!$A$2:$A$1092,1,FALSE),0)</f>
        <v>37833669</v>
      </c>
      <c r="F841" s="450" t="str">
        <f t="shared" si="24"/>
        <v>do 50</v>
      </c>
      <c r="G841" s="451" t="str">
        <f t="shared" si="24"/>
        <v>do 50</v>
      </c>
      <c r="H841" s="428"/>
      <c r="I841" s="428"/>
    </row>
    <row r="842" spans="2:9">
      <c r="B842" s="116">
        <v>37870530</v>
      </c>
      <c r="C842" s="119">
        <v>8</v>
      </c>
      <c r="D842" s="120">
        <f>VLOOKUP(B842,[3]ziaci!$A$1:$B$2102,2,FALSE)</f>
        <v>577</v>
      </c>
      <c r="E842" s="119">
        <f>IFERROR(VLOOKUP(B842,'[3]ZS s kniznicou'!$A$2:$A$1092,1,FALSE),0)</f>
        <v>37870530</v>
      </c>
      <c r="F842" s="450" t="str">
        <f t="shared" si="24"/>
        <v>do 50</v>
      </c>
      <c r="G842" s="451" t="str">
        <f t="shared" si="24"/>
        <v>251 a viac</v>
      </c>
      <c r="H842" s="428"/>
      <c r="I842" s="428"/>
    </row>
    <row r="843" spans="2:9">
      <c r="B843" s="116">
        <v>36158968</v>
      </c>
      <c r="C843" s="119">
        <v>8</v>
      </c>
      <c r="D843" s="120">
        <f>VLOOKUP(B843,[3]ziaci!$A$1:$B$2102,2,FALSE)</f>
        <v>644.33333333333326</v>
      </c>
      <c r="E843" s="119">
        <f>IFERROR(VLOOKUP(B843,'[3]ZS s kniznicou'!$A$2:$A$1092,1,FALSE),0)</f>
        <v>36158968</v>
      </c>
      <c r="F843" s="450" t="str">
        <f t="shared" si="24"/>
        <v>do 50</v>
      </c>
      <c r="G843" s="451" t="str">
        <f t="shared" si="24"/>
        <v>251 a viac</v>
      </c>
      <c r="H843" s="428"/>
      <c r="I843" s="428"/>
    </row>
    <row r="844" spans="2:9">
      <c r="B844" s="116">
        <v>37792041</v>
      </c>
      <c r="C844" s="119">
        <v>8</v>
      </c>
      <c r="D844" s="120">
        <f>VLOOKUP(B844,[3]ziaci!$A$1:$B$2102,2,FALSE)</f>
        <v>436.99999999999994</v>
      </c>
      <c r="E844" s="119">
        <f>IFERROR(VLOOKUP(B844,'[3]ZS s kniznicou'!$A$2:$A$1092,1,FALSE),0)</f>
        <v>37792041</v>
      </c>
      <c r="F844" s="450" t="str">
        <f t="shared" si="24"/>
        <v>do 50</v>
      </c>
      <c r="G844" s="451" t="str">
        <f t="shared" si="24"/>
        <v>251 a viac</v>
      </c>
      <c r="H844" s="428"/>
      <c r="I844" s="428"/>
    </row>
    <row r="845" spans="2:9">
      <c r="B845" s="116">
        <v>36159051</v>
      </c>
      <c r="C845" s="119">
        <v>8</v>
      </c>
      <c r="D845" s="120">
        <f>VLOOKUP(B845,[3]ziaci!$A$1:$B$2102,2,FALSE)</f>
        <v>875.33333333333326</v>
      </c>
      <c r="E845" s="119">
        <f>IFERROR(VLOOKUP(B845,'[3]ZS s kniznicou'!$A$2:$A$1092,1,FALSE),0)</f>
        <v>36159051</v>
      </c>
      <c r="F845" s="450" t="str">
        <f t="shared" si="24"/>
        <v>do 50</v>
      </c>
      <c r="G845" s="451" t="str">
        <f t="shared" si="24"/>
        <v>251 a viac</v>
      </c>
      <c r="H845" s="428"/>
      <c r="I845" s="428"/>
    </row>
    <row r="846" spans="2:9">
      <c r="B846" s="116">
        <v>37876848</v>
      </c>
      <c r="C846" s="119">
        <v>8</v>
      </c>
      <c r="D846" s="120">
        <f>VLOOKUP(B846,[3]ziaci!$A$1:$B$2102,2,FALSE)</f>
        <v>184.33333333333331</v>
      </c>
      <c r="E846" s="119">
        <f>IFERROR(VLOOKUP(B846,'[3]ZS s kniznicou'!$A$2:$A$1092,1,FALSE),0)</f>
        <v>37876848</v>
      </c>
      <c r="F846" s="450" t="str">
        <f t="shared" si="24"/>
        <v>do 50</v>
      </c>
      <c r="G846" s="451" t="str">
        <f t="shared" si="24"/>
        <v>151-250</v>
      </c>
      <c r="H846" s="428"/>
      <c r="I846" s="428"/>
    </row>
    <row r="847" spans="2:9">
      <c r="B847" s="116">
        <v>37876813</v>
      </c>
      <c r="C847" s="119">
        <v>8</v>
      </c>
      <c r="D847" s="120">
        <f>VLOOKUP(B847,[3]ziaci!$A$1:$B$2102,2,FALSE)</f>
        <v>293</v>
      </c>
      <c r="E847" s="119">
        <f>IFERROR(VLOOKUP(B847,'[3]ZS s kniznicou'!$A$2:$A$1092,1,FALSE),0)</f>
        <v>37876813</v>
      </c>
      <c r="F847" s="450" t="str">
        <f t="shared" si="24"/>
        <v>do 50</v>
      </c>
      <c r="G847" s="451" t="str">
        <f t="shared" si="24"/>
        <v>251 a viac</v>
      </c>
      <c r="H847" s="428"/>
      <c r="I847" s="428"/>
    </row>
    <row r="848" spans="2:9">
      <c r="B848" s="116">
        <v>36165051</v>
      </c>
      <c r="C848" s="119">
        <v>8</v>
      </c>
      <c r="D848" s="120">
        <f>VLOOKUP(B848,[3]ziaci!$A$1:$B$2102,2,FALSE)</f>
        <v>118.33333333333333</v>
      </c>
      <c r="E848" s="119">
        <f>IFERROR(VLOOKUP(B848,'[3]ZS s kniznicou'!$A$2:$A$1092,1,FALSE),0)</f>
        <v>36165051</v>
      </c>
      <c r="F848" s="450" t="str">
        <f t="shared" si="24"/>
        <v>do 50</v>
      </c>
      <c r="G848" s="451" t="str">
        <f t="shared" si="24"/>
        <v>51-150</v>
      </c>
      <c r="H848" s="428"/>
      <c r="I848" s="428"/>
    </row>
    <row r="849" spans="2:9">
      <c r="B849" s="116">
        <v>35544384</v>
      </c>
      <c r="C849" s="119">
        <v>8</v>
      </c>
      <c r="D849" s="120">
        <f>VLOOKUP(B849,[3]ziaci!$A$1:$B$2102,2,FALSE)</f>
        <v>115.33333333333331</v>
      </c>
      <c r="E849" s="119">
        <f>IFERROR(VLOOKUP(B849,'[3]ZS s kniznicou'!$A$2:$A$1092,1,FALSE),0)</f>
        <v>35544384</v>
      </c>
      <c r="F849" s="450" t="str">
        <f t="shared" si="24"/>
        <v>do 50</v>
      </c>
      <c r="G849" s="451" t="str">
        <f t="shared" si="24"/>
        <v>51-150</v>
      </c>
      <c r="H849" s="428"/>
      <c r="I849" s="428"/>
    </row>
    <row r="850" spans="2:9">
      <c r="B850" s="116">
        <v>710063008</v>
      </c>
      <c r="C850" s="119">
        <v>8</v>
      </c>
      <c r="D850" s="120">
        <f>VLOOKUP(B850,[3]ziaci!$A$1:$B$2102,2,FALSE)</f>
        <v>23</v>
      </c>
      <c r="E850" s="119">
        <f>IFERROR(VLOOKUP(B850,'[3]ZS s kniznicou'!$A$2:$A$1092,1,FALSE),0)</f>
        <v>710063008</v>
      </c>
      <c r="F850" s="450" t="str">
        <f t="shared" si="24"/>
        <v>do 50</v>
      </c>
      <c r="G850" s="451" t="str">
        <f t="shared" si="24"/>
        <v>do 50</v>
      </c>
      <c r="H850" s="428"/>
      <c r="I850" s="428"/>
    </row>
    <row r="851" spans="2:9">
      <c r="B851" s="116">
        <v>35546328</v>
      </c>
      <c r="C851" s="119">
        <v>8</v>
      </c>
      <c r="D851" s="120">
        <f>VLOOKUP(B851,[3]ziaci!$A$1:$B$2102,2,FALSE)</f>
        <v>178</v>
      </c>
      <c r="E851" s="119">
        <f>IFERROR(VLOOKUP(B851,'[3]ZS s kniznicou'!$A$2:$A$1092,1,FALSE),0)</f>
        <v>35546328</v>
      </c>
      <c r="F851" s="450" t="str">
        <f t="shared" si="24"/>
        <v>do 50</v>
      </c>
      <c r="G851" s="451" t="str">
        <f t="shared" si="24"/>
        <v>151-250</v>
      </c>
      <c r="H851" s="428"/>
      <c r="I851" s="428"/>
    </row>
    <row r="852" spans="2:9">
      <c r="B852" s="116">
        <v>37836412</v>
      </c>
      <c r="C852" s="119">
        <v>7</v>
      </c>
      <c r="D852" s="120">
        <f>VLOOKUP(B852,[3]ziaci!$A$1:$B$2102,2,FALSE)</f>
        <v>260.33333333333331</v>
      </c>
      <c r="E852" s="119">
        <f>IFERROR(VLOOKUP(B852,'[3]ZS s kniznicou'!$A$2:$A$1092,1,FALSE),0)</f>
        <v>37836412</v>
      </c>
      <c r="F852" s="450" t="str">
        <f t="shared" si="24"/>
        <v>do 50</v>
      </c>
      <c r="G852" s="451" t="str">
        <f t="shared" si="24"/>
        <v>251 a viac</v>
      </c>
      <c r="H852" s="428"/>
      <c r="I852" s="428"/>
    </row>
    <row r="853" spans="2:9">
      <c r="B853" s="116">
        <v>36094226</v>
      </c>
      <c r="C853" s="119">
        <v>7</v>
      </c>
      <c r="D853" s="120">
        <f>VLOOKUP(B853,[3]ziaci!$A$1:$B$2102,2,FALSE)</f>
        <v>342.33333333333331</v>
      </c>
      <c r="E853" s="119">
        <f>IFERROR(VLOOKUP(B853,'[3]ZS s kniznicou'!$A$2:$A$1092,1,FALSE),0)</f>
        <v>36094226</v>
      </c>
      <c r="F853" s="450" t="str">
        <f t="shared" si="24"/>
        <v>do 50</v>
      </c>
      <c r="G853" s="451" t="str">
        <f t="shared" si="24"/>
        <v>251 a viac</v>
      </c>
      <c r="H853" s="428"/>
      <c r="I853" s="428"/>
    </row>
    <row r="854" spans="2:9">
      <c r="B854" s="116">
        <v>37837052</v>
      </c>
      <c r="C854" s="119">
        <v>7</v>
      </c>
      <c r="D854" s="120">
        <f>VLOOKUP(B854,[3]ziaci!$A$1:$B$2102,2,FALSE)</f>
        <v>418.66666666666663</v>
      </c>
      <c r="E854" s="119">
        <f>IFERROR(VLOOKUP(B854,'[3]ZS s kniznicou'!$A$2:$A$1092,1,FALSE),0)</f>
        <v>37837052</v>
      </c>
      <c r="F854" s="450" t="str">
        <f t="shared" si="24"/>
        <v>do 50</v>
      </c>
      <c r="G854" s="451" t="str">
        <f t="shared" si="24"/>
        <v>251 a viac</v>
      </c>
      <c r="H854" s="428"/>
      <c r="I854" s="428"/>
    </row>
    <row r="855" spans="2:9">
      <c r="B855" s="116">
        <v>35678127</v>
      </c>
      <c r="C855" s="119">
        <v>7</v>
      </c>
      <c r="D855" s="120">
        <f>VLOOKUP(B855,[3]ziaci!$A$1:$B$2102,2,FALSE)</f>
        <v>628</v>
      </c>
      <c r="E855" s="119">
        <f>IFERROR(VLOOKUP(B855,'[3]ZS s kniznicou'!$A$2:$A$1092,1,FALSE),0)</f>
        <v>35678127</v>
      </c>
      <c r="F855" s="450" t="str">
        <f t="shared" ref="F855:G918" si="25">IF(C855&lt;51,"do 50",IF(C855&lt;151,"51-150",IF(C855&lt;251,"151-250","251 a viac")))</f>
        <v>do 50</v>
      </c>
      <c r="G855" s="451" t="str">
        <f t="shared" si="25"/>
        <v>251 a viac</v>
      </c>
      <c r="H855" s="428"/>
      <c r="I855" s="428"/>
    </row>
    <row r="856" spans="2:9">
      <c r="B856" s="116">
        <v>31201741</v>
      </c>
      <c r="C856" s="119">
        <v>7</v>
      </c>
      <c r="D856" s="120">
        <f>VLOOKUP(B856,[3]ziaci!$A$1:$B$2102,2,FALSE)</f>
        <v>271.33333333333331</v>
      </c>
      <c r="E856" s="119">
        <f>IFERROR(VLOOKUP(B856,'[3]ZS s kniznicou'!$A$2:$A$1092,1,FALSE),0)</f>
        <v>31201741</v>
      </c>
      <c r="F856" s="450" t="str">
        <f t="shared" si="25"/>
        <v>do 50</v>
      </c>
      <c r="G856" s="451" t="str">
        <f t="shared" si="25"/>
        <v>251 a viac</v>
      </c>
      <c r="H856" s="428"/>
      <c r="I856" s="428"/>
    </row>
    <row r="857" spans="2:9">
      <c r="B857" s="116">
        <v>37861212</v>
      </c>
      <c r="C857" s="119">
        <v>7</v>
      </c>
      <c r="D857" s="120">
        <f>VLOOKUP(B857,[3]ziaci!$A$1:$B$2102,2,FALSE)</f>
        <v>515.66666666666663</v>
      </c>
      <c r="E857" s="119">
        <f>IFERROR(VLOOKUP(B857,'[3]ZS s kniznicou'!$A$2:$A$1092,1,FALSE),0)</f>
        <v>37861212</v>
      </c>
      <c r="F857" s="450" t="str">
        <f t="shared" si="25"/>
        <v>do 50</v>
      </c>
      <c r="G857" s="451" t="str">
        <f t="shared" si="25"/>
        <v>251 a viac</v>
      </c>
      <c r="H857" s="428"/>
      <c r="I857" s="428"/>
    </row>
    <row r="858" spans="2:9">
      <c r="B858" s="116">
        <v>37866796</v>
      </c>
      <c r="C858" s="119">
        <v>7</v>
      </c>
      <c r="D858" s="120">
        <f>VLOOKUP(B858,[3]ziaci!$A$1:$B$2102,2,FALSE)</f>
        <v>113</v>
      </c>
      <c r="E858" s="119">
        <f>IFERROR(VLOOKUP(B858,'[3]ZS s kniznicou'!$A$2:$A$1092,1,FALSE),0)</f>
        <v>37866796</v>
      </c>
      <c r="F858" s="450" t="str">
        <f t="shared" si="25"/>
        <v>do 50</v>
      </c>
      <c r="G858" s="451" t="str">
        <f t="shared" si="25"/>
        <v>51-150</v>
      </c>
      <c r="H858" s="428"/>
      <c r="I858" s="428"/>
    </row>
    <row r="859" spans="2:9">
      <c r="B859" s="116">
        <v>36110752</v>
      </c>
      <c r="C859" s="119">
        <v>7</v>
      </c>
      <c r="D859" s="120">
        <f>VLOOKUP(B859,[3]ziaci!$A$1:$B$2102,2,FALSE)</f>
        <v>391.66666666666663</v>
      </c>
      <c r="E859" s="119">
        <f>IFERROR(VLOOKUP(B859,'[3]ZS s kniznicou'!$A$2:$A$1092,1,FALSE),0)</f>
        <v>36110752</v>
      </c>
      <c r="F859" s="450" t="str">
        <f t="shared" si="25"/>
        <v>do 50</v>
      </c>
      <c r="G859" s="451" t="str">
        <f t="shared" si="25"/>
        <v>251 a viac</v>
      </c>
      <c r="H859" s="428"/>
      <c r="I859" s="428"/>
    </row>
    <row r="860" spans="2:9">
      <c r="B860" s="116">
        <v>37839918</v>
      </c>
      <c r="C860" s="119">
        <v>7</v>
      </c>
      <c r="D860" s="120">
        <f>VLOOKUP(B860,[3]ziaci!$A$1:$B$2102,2,FALSE)</f>
        <v>637.66666666666663</v>
      </c>
      <c r="E860" s="119">
        <f>IFERROR(VLOOKUP(B860,'[3]ZS s kniznicou'!$A$2:$A$1092,1,FALSE),0)</f>
        <v>0</v>
      </c>
      <c r="F860" s="450" t="str">
        <f t="shared" si="25"/>
        <v>do 50</v>
      </c>
      <c r="G860" s="451" t="str">
        <f t="shared" si="25"/>
        <v>251 a viac</v>
      </c>
      <c r="H860" s="428"/>
      <c r="I860" s="428"/>
    </row>
    <row r="861" spans="2:9">
      <c r="B861" s="116">
        <v>36080420</v>
      </c>
      <c r="C861" s="119">
        <v>7</v>
      </c>
      <c r="D861" s="120">
        <f>VLOOKUP(B861,[3]ziaci!$A$1:$B$2102,2,FALSE)</f>
        <v>124.33333333333333</v>
      </c>
      <c r="E861" s="119">
        <f>IFERROR(VLOOKUP(B861,'[3]ZS s kniznicou'!$A$2:$A$1092,1,FALSE),0)</f>
        <v>0</v>
      </c>
      <c r="F861" s="450" t="str">
        <f t="shared" si="25"/>
        <v>do 50</v>
      </c>
      <c r="G861" s="451" t="str">
        <f t="shared" si="25"/>
        <v>51-150</v>
      </c>
      <c r="H861" s="428"/>
      <c r="I861" s="428"/>
    </row>
    <row r="862" spans="2:9">
      <c r="B862" s="116">
        <v>37865510</v>
      </c>
      <c r="C862" s="119">
        <v>7</v>
      </c>
      <c r="D862" s="120">
        <f>VLOOKUP(B862,[3]ziaci!$A$1:$B$2102,2,FALSE)</f>
        <v>160.33333333333331</v>
      </c>
      <c r="E862" s="119">
        <f>IFERROR(VLOOKUP(B862,'[3]ZS s kniznicou'!$A$2:$A$1092,1,FALSE),0)</f>
        <v>0</v>
      </c>
      <c r="F862" s="450" t="str">
        <f t="shared" si="25"/>
        <v>do 50</v>
      </c>
      <c r="G862" s="451" t="str">
        <f t="shared" si="25"/>
        <v>151-250</v>
      </c>
      <c r="H862" s="428"/>
      <c r="I862" s="428"/>
    </row>
    <row r="863" spans="2:9">
      <c r="B863" s="116">
        <v>37865081</v>
      </c>
      <c r="C863" s="119">
        <v>7</v>
      </c>
      <c r="D863" s="120">
        <f>VLOOKUP(B863,[3]ziaci!$A$1:$B$2102,2,FALSE)</f>
        <v>423</v>
      </c>
      <c r="E863" s="119">
        <f>IFERROR(VLOOKUP(B863,'[3]ZS s kniznicou'!$A$2:$A$1092,1,FALSE),0)</f>
        <v>0</v>
      </c>
      <c r="F863" s="450" t="str">
        <f t="shared" si="25"/>
        <v>do 50</v>
      </c>
      <c r="G863" s="451" t="str">
        <f t="shared" si="25"/>
        <v>251 a viac</v>
      </c>
      <c r="H863" s="428"/>
      <c r="I863" s="428"/>
    </row>
    <row r="864" spans="2:9">
      <c r="B864" s="116">
        <v>710058896</v>
      </c>
      <c r="C864" s="119">
        <v>7</v>
      </c>
      <c r="D864" s="120">
        <f>VLOOKUP(B864,[3]ziaci!$A$1:$B$2102,2,FALSE)</f>
        <v>19</v>
      </c>
      <c r="E864" s="119">
        <f>IFERROR(VLOOKUP(B864,'[3]ZS s kniznicou'!$A$2:$A$1092,1,FALSE),0)</f>
        <v>0</v>
      </c>
      <c r="F864" s="450" t="str">
        <f t="shared" si="25"/>
        <v>do 50</v>
      </c>
      <c r="G864" s="451" t="str">
        <f t="shared" si="25"/>
        <v>do 50</v>
      </c>
      <c r="H864" s="428"/>
      <c r="I864" s="428"/>
    </row>
    <row r="865" spans="2:9">
      <c r="B865" s="116">
        <v>37876911</v>
      </c>
      <c r="C865" s="119">
        <v>7</v>
      </c>
      <c r="D865" s="120">
        <f>VLOOKUP(B865,[3]ziaci!$A$1:$B$2102,2,FALSE)</f>
        <v>503.66666666666663</v>
      </c>
      <c r="E865" s="119">
        <f>IFERROR(VLOOKUP(B865,'[3]ZS s kniznicou'!$A$2:$A$1092,1,FALSE),0)</f>
        <v>0</v>
      </c>
      <c r="F865" s="450" t="str">
        <f t="shared" si="25"/>
        <v>do 50</v>
      </c>
      <c r="G865" s="451" t="str">
        <f t="shared" si="25"/>
        <v>251 a viac</v>
      </c>
      <c r="H865" s="428"/>
      <c r="I865" s="428"/>
    </row>
    <row r="866" spans="2:9">
      <c r="B866" s="116">
        <v>710063180</v>
      </c>
      <c r="C866" s="119">
        <v>7</v>
      </c>
      <c r="D866" s="120">
        <f>VLOOKUP(B866,[3]ziaci!$A$1:$B$2102,2,FALSE)</f>
        <v>26.333333333333332</v>
      </c>
      <c r="E866" s="119">
        <f>IFERROR(VLOOKUP(B866,'[3]ZS s kniznicou'!$A$2:$A$1092,1,FALSE),0)</f>
        <v>0</v>
      </c>
      <c r="F866" s="450" t="str">
        <f t="shared" si="25"/>
        <v>do 50</v>
      </c>
      <c r="G866" s="451" t="str">
        <f t="shared" si="25"/>
        <v>do 50</v>
      </c>
      <c r="H866" s="428"/>
      <c r="I866" s="428"/>
    </row>
    <row r="867" spans="2:9">
      <c r="B867" s="116">
        <v>36158364</v>
      </c>
      <c r="C867" s="119">
        <v>7</v>
      </c>
      <c r="D867" s="120">
        <f>VLOOKUP(B867,[3]ziaci!$A$1:$B$2102,2,FALSE)</f>
        <v>101.33333333333331</v>
      </c>
      <c r="E867" s="119">
        <f>IFERROR(VLOOKUP(B867,'[3]ZS s kniznicou'!$A$2:$A$1092,1,FALSE),0)</f>
        <v>0</v>
      </c>
      <c r="F867" s="450" t="str">
        <f t="shared" si="25"/>
        <v>do 50</v>
      </c>
      <c r="G867" s="451" t="str">
        <f t="shared" si="25"/>
        <v>51-150</v>
      </c>
      <c r="H867" s="428"/>
      <c r="I867" s="428"/>
    </row>
    <row r="868" spans="2:9">
      <c r="B868" s="116">
        <v>42109191</v>
      </c>
      <c r="C868" s="119">
        <v>7</v>
      </c>
      <c r="D868" s="120">
        <f>VLOOKUP(B868,[3]ziaci!$A$1:$B$2102,2,FALSE)</f>
        <v>248.33333333333331</v>
      </c>
      <c r="E868" s="119">
        <f>IFERROR(VLOOKUP(B868,'[3]ZS s kniznicou'!$A$2:$A$1092,1,FALSE),0)</f>
        <v>0</v>
      </c>
      <c r="F868" s="450" t="str">
        <f t="shared" si="25"/>
        <v>do 50</v>
      </c>
      <c r="G868" s="451" t="str">
        <f t="shared" si="25"/>
        <v>151-250</v>
      </c>
      <c r="H868" s="428"/>
      <c r="I868" s="428"/>
    </row>
    <row r="869" spans="2:9">
      <c r="B869" s="116">
        <v>42035724</v>
      </c>
      <c r="C869" s="119">
        <v>7</v>
      </c>
      <c r="D869" s="120">
        <f>VLOOKUP(B869,[3]ziaci!$A$1:$B$2102,2,FALSE)</f>
        <v>399.66666666666663</v>
      </c>
      <c r="E869" s="119">
        <f>IFERROR(VLOOKUP(B869,'[3]ZS s kniznicou'!$A$2:$A$1092,1,FALSE),0)</f>
        <v>0</v>
      </c>
      <c r="F869" s="450" t="str">
        <f t="shared" si="25"/>
        <v>do 50</v>
      </c>
      <c r="G869" s="451" t="str">
        <f t="shared" si="25"/>
        <v>251 a viac</v>
      </c>
      <c r="H869" s="428"/>
      <c r="I869" s="428"/>
    </row>
    <row r="870" spans="2:9">
      <c r="B870" s="116">
        <v>35543787</v>
      </c>
      <c r="C870" s="119">
        <v>7</v>
      </c>
      <c r="D870" s="120">
        <f>VLOOKUP(B870,[3]ziaci!$A$1:$B$2102,2,FALSE)</f>
        <v>92.666666666666657</v>
      </c>
      <c r="E870" s="119">
        <f>IFERROR(VLOOKUP(B870,'[3]ZS s kniznicou'!$A$2:$A$1092,1,FALSE),0)</f>
        <v>0</v>
      </c>
      <c r="F870" s="450" t="str">
        <f t="shared" si="25"/>
        <v>do 50</v>
      </c>
      <c r="G870" s="451" t="str">
        <f t="shared" si="25"/>
        <v>51-150</v>
      </c>
      <c r="H870" s="428"/>
      <c r="I870" s="428"/>
    </row>
    <row r="871" spans="2:9">
      <c r="B871" s="116">
        <v>35571829</v>
      </c>
      <c r="C871" s="119">
        <v>7</v>
      </c>
      <c r="D871" s="120">
        <f>VLOOKUP(B871,[3]ziaci!$A$1:$B$2102,2,FALSE)</f>
        <v>14.999999999999998</v>
      </c>
      <c r="E871" s="119">
        <f>IFERROR(VLOOKUP(B871,'[3]ZS s kniznicou'!$A$2:$A$1092,1,FALSE),0)</f>
        <v>0</v>
      </c>
      <c r="F871" s="450" t="str">
        <f t="shared" si="25"/>
        <v>do 50</v>
      </c>
      <c r="G871" s="451" t="str">
        <f t="shared" si="25"/>
        <v>do 50</v>
      </c>
      <c r="H871" s="428"/>
      <c r="I871" s="428"/>
    </row>
    <row r="872" spans="2:9">
      <c r="B872" s="116">
        <v>35546841</v>
      </c>
      <c r="C872" s="119">
        <v>7</v>
      </c>
      <c r="D872" s="120">
        <f>VLOOKUP(B872,[3]ziaci!$A$1:$B$2102,2,FALSE)</f>
        <v>414.99999999999994</v>
      </c>
      <c r="E872" s="119">
        <f>IFERROR(VLOOKUP(B872,'[3]ZS s kniznicou'!$A$2:$A$1092,1,FALSE),0)</f>
        <v>0</v>
      </c>
      <c r="F872" s="450" t="str">
        <f t="shared" si="25"/>
        <v>do 50</v>
      </c>
      <c r="G872" s="451" t="str">
        <f t="shared" si="25"/>
        <v>251 a viac</v>
      </c>
      <c r="H872" s="428"/>
      <c r="I872" s="428"/>
    </row>
    <row r="873" spans="2:9">
      <c r="B873" s="116">
        <v>37938045</v>
      </c>
      <c r="C873" s="119">
        <v>7</v>
      </c>
      <c r="D873" s="120">
        <f>VLOOKUP(B873,[3]ziaci!$A$1:$B$2102,2,FALSE)</f>
        <v>172.66666666666666</v>
      </c>
      <c r="E873" s="119">
        <f>IFERROR(VLOOKUP(B873,'[3]ZS s kniznicou'!$A$2:$A$1092,1,FALSE),0)</f>
        <v>0</v>
      </c>
      <c r="F873" s="450" t="str">
        <f t="shared" si="25"/>
        <v>do 50</v>
      </c>
      <c r="G873" s="451" t="str">
        <f t="shared" si="25"/>
        <v>151-250</v>
      </c>
      <c r="H873" s="428"/>
      <c r="I873" s="428"/>
    </row>
    <row r="874" spans="2:9">
      <c r="B874" s="116">
        <v>37812483</v>
      </c>
      <c r="C874" s="119">
        <v>7</v>
      </c>
      <c r="D874" s="120">
        <f>VLOOKUP(B874,[3]ziaci!$A$1:$B$2102,2,FALSE)</f>
        <v>76</v>
      </c>
      <c r="E874" s="119">
        <f>IFERROR(VLOOKUP(B874,'[3]ZS s kniznicou'!$A$2:$A$1092,1,FALSE),0)</f>
        <v>37812483</v>
      </c>
      <c r="F874" s="450" t="str">
        <f t="shared" si="25"/>
        <v>do 50</v>
      </c>
      <c r="G874" s="451" t="str">
        <f t="shared" si="25"/>
        <v>51-150</v>
      </c>
      <c r="H874" s="428"/>
      <c r="I874" s="428"/>
    </row>
    <row r="875" spans="2:9">
      <c r="B875" s="116">
        <v>37813153</v>
      </c>
      <c r="C875" s="119">
        <v>7</v>
      </c>
      <c r="D875" s="120">
        <f>VLOOKUP(B875,[3]ziaci!$A$1:$B$2102,2,FALSE)</f>
        <v>480</v>
      </c>
      <c r="E875" s="119">
        <f>IFERROR(VLOOKUP(B875,'[3]ZS s kniznicou'!$A$2:$A$1092,1,FALSE),0)</f>
        <v>37813153</v>
      </c>
      <c r="F875" s="450" t="str">
        <f t="shared" si="25"/>
        <v>do 50</v>
      </c>
      <c r="G875" s="451" t="str">
        <f t="shared" si="25"/>
        <v>251 a viac</v>
      </c>
      <c r="H875" s="428"/>
      <c r="I875" s="428"/>
    </row>
    <row r="876" spans="2:9">
      <c r="B876" s="116">
        <v>36145297</v>
      </c>
      <c r="C876" s="119">
        <v>7</v>
      </c>
      <c r="D876" s="120">
        <f>VLOOKUP(B876,[3]ziaci!$A$1:$B$2102,2,FALSE)</f>
        <v>392</v>
      </c>
      <c r="E876" s="119">
        <f>IFERROR(VLOOKUP(B876,'[3]ZS s kniznicou'!$A$2:$A$1092,1,FALSE),0)</f>
        <v>36145297</v>
      </c>
      <c r="F876" s="450" t="str">
        <f t="shared" si="25"/>
        <v>do 50</v>
      </c>
      <c r="G876" s="451" t="str">
        <f t="shared" si="25"/>
        <v>251 a viac</v>
      </c>
      <c r="H876" s="428"/>
      <c r="I876" s="428"/>
    </row>
    <row r="877" spans="2:9">
      <c r="B877" s="116">
        <v>30232228</v>
      </c>
      <c r="C877" s="119">
        <v>7</v>
      </c>
      <c r="D877" s="120">
        <f>VLOOKUP(B877,[3]ziaci!$A$1:$B$2102,2,FALSE)</f>
        <v>279.33333333333331</v>
      </c>
      <c r="E877" s="119">
        <f>IFERROR(VLOOKUP(B877,'[3]ZS s kniznicou'!$A$2:$A$1092,1,FALSE),0)</f>
        <v>30232228</v>
      </c>
      <c r="F877" s="450" t="str">
        <f t="shared" si="25"/>
        <v>do 50</v>
      </c>
      <c r="G877" s="451" t="str">
        <f t="shared" si="25"/>
        <v>251 a viac</v>
      </c>
      <c r="H877" s="428"/>
      <c r="I877" s="428"/>
    </row>
    <row r="878" spans="2:9">
      <c r="B878" s="116">
        <v>35677856</v>
      </c>
      <c r="C878" s="119">
        <v>7</v>
      </c>
      <c r="D878" s="120">
        <f>VLOOKUP(B878,[3]ziaci!$A$1:$B$2102,2,FALSE)</f>
        <v>330</v>
      </c>
      <c r="E878" s="119">
        <f>IFERROR(VLOOKUP(B878,'[3]ZS s kniznicou'!$A$2:$A$1092,1,FALSE),0)</f>
        <v>35677856</v>
      </c>
      <c r="F878" s="450" t="str">
        <f t="shared" si="25"/>
        <v>do 50</v>
      </c>
      <c r="G878" s="451" t="str">
        <f t="shared" si="25"/>
        <v>251 a viac</v>
      </c>
      <c r="H878" s="428"/>
      <c r="I878" s="428"/>
    </row>
    <row r="879" spans="2:9">
      <c r="B879" s="116">
        <v>710274220</v>
      </c>
      <c r="C879" s="119">
        <v>7</v>
      </c>
      <c r="D879" s="120">
        <f>VLOOKUP(B879,[3]ziaci!$A$1:$B$2102,2,FALSE)</f>
        <v>6.6666666666666661</v>
      </c>
      <c r="E879" s="119">
        <f>IFERROR(VLOOKUP(B879,'[3]ZS s kniznicou'!$A$2:$A$1092,1,FALSE),0)</f>
        <v>710274220</v>
      </c>
      <c r="F879" s="450" t="str">
        <f t="shared" si="25"/>
        <v>do 50</v>
      </c>
      <c r="G879" s="451" t="str">
        <f t="shared" si="25"/>
        <v>do 50</v>
      </c>
      <c r="H879" s="428"/>
      <c r="I879" s="428"/>
    </row>
    <row r="880" spans="2:9">
      <c r="B880" s="116">
        <v>37888561</v>
      </c>
      <c r="C880" s="119">
        <v>7</v>
      </c>
      <c r="D880" s="120">
        <f>VLOOKUP(B880,[3]ziaci!$A$1:$B$2102,2,FALSE)</f>
        <v>72.666666666666657</v>
      </c>
      <c r="E880" s="119">
        <f>IFERROR(VLOOKUP(B880,'[3]ZS s kniznicou'!$A$2:$A$1092,1,FALSE),0)</f>
        <v>37888561</v>
      </c>
      <c r="F880" s="450" t="str">
        <f t="shared" si="25"/>
        <v>do 50</v>
      </c>
      <c r="G880" s="451" t="str">
        <f t="shared" si="25"/>
        <v>51-150</v>
      </c>
      <c r="H880" s="428"/>
      <c r="I880" s="428"/>
    </row>
    <row r="881" spans="2:9">
      <c r="B881" s="116">
        <v>37831356</v>
      </c>
      <c r="C881" s="119">
        <v>7</v>
      </c>
      <c r="D881" s="120">
        <f>VLOOKUP(B881,[3]ziaci!$A$1:$B$2102,2,FALSE)</f>
        <v>69</v>
      </c>
      <c r="E881" s="119">
        <f>IFERROR(VLOOKUP(B881,'[3]ZS s kniznicou'!$A$2:$A$1092,1,FALSE),0)</f>
        <v>37831356</v>
      </c>
      <c r="F881" s="450" t="str">
        <f t="shared" si="25"/>
        <v>do 50</v>
      </c>
      <c r="G881" s="451" t="str">
        <f t="shared" si="25"/>
        <v>51-150</v>
      </c>
      <c r="H881" s="428"/>
      <c r="I881" s="428"/>
    </row>
    <row r="882" spans="2:9">
      <c r="B882" s="116">
        <v>37873539</v>
      </c>
      <c r="C882" s="119">
        <v>7</v>
      </c>
      <c r="D882" s="120">
        <f>VLOOKUP(B882,[3]ziaci!$A$1:$B$2102,2,FALSE)</f>
        <v>777.33333333333326</v>
      </c>
      <c r="E882" s="119">
        <f>IFERROR(VLOOKUP(B882,'[3]ZS s kniznicou'!$A$2:$A$1092,1,FALSE),0)</f>
        <v>37873539</v>
      </c>
      <c r="F882" s="450" t="str">
        <f t="shared" si="25"/>
        <v>do 50</v>
      </c>
      <c r="G882" s="451" t="str">
        <f t="shared" si="25"/>
        <v>251 a viac</v>
      </c>
      <c r="H882" s="428"/>
      <c r="I882" s="428"/>
    </row>
    <row r="883" spans="2:9">
      <c r="B883" s="116">
        <v>37876562</v>
      </c>
      <c r="C883" s="119">
        <v>7</v>
      </c>
      <c r="D883" s="120">
        <f>VLOOKUP(B883,[3]ziaci!$A$1:$B$2102,2,FALSE)</f>
        <v>82.666666666666657</v>
      </c>
      <c r="E883" s="119">
        <f>IFERROR(VLOOKUP(B883,'[3]ZS s kniznicou'!$A$2:$A$1092,1,FALSE),0)</f>
        <v>37876562</v>
      </c>
      <c r="F883" s="450" t="str">
        <f t="shared" si="25"/>
        <v>do 50</v>
      </c>
      <c r="G883" s="451" t="str">
        <f t="shared" si="25"/>
        <v>51-150</v>
      </c>
      <c r="H883" s="428"/>
      <c r="I883" s="428"/>
    </row>
    <row r="884" spans="2:9">
      <c r="B884" s="116">
        <v>37873776</v>
      </c>
      <c r="C884" s="119">
        <v>7</v>
      </c>
      <c r="D884" s="120">
        <f>VLOOKUP(B884,[3]ziaci!$A$1:$B$2102,2,FALSE)</f>
        <v>249.66666666666666</v>
      </c>
      <c r="E884" s="119">
        <f>IFERROR(VLOOKUP(B884,'[3]ZS s kniznicou'!$A$2:$A$1092,1,FALSE),0)</f>
        <v>37873776</v>
      </c>
      <c r="F884" s="450" t="str">
        <f t="shared" si="25"/>
        <v>do 50</v>
      </c>
      <c r="G884" s="451" t="str">
        <f t="shared" si="25"/>
        <v>151-250</v>
      </c>
      <c r="H884" s="428"/>
      <c r="I884" s="428"/>
    </row>
    <row r="885" spans="2:9">
      <c r="B885" s="116">
        <v>37877208</v>
      </c>
      <c r="C885" s="119">
        <v>7</v>
      </c>
      <c r="D885" s="120">
        <f>VLOOKUP(B885,[3]ziaci!$A$1:$B$2102,2,FALSE)</f>
        <v>274</v>
      </c>
      <c r="E885" s="119">
        <f>IFERROR(VLOOKUP(B885,'[3]ZS s kniznicou'!$A$2:$A$1092,1,FALSE),0)</f>
        <v>37877208</v>
      </c>
      <c r="F885" s="450" t="str">
        <f t="shared" si="25"/>
        <v>do 50</v>
      </c>
      <c r="G885" s="451" t="str">
        <f t="shared" si="25"/>
        <v>251 a viac</v>
      </c>
      <c r="H885" s="428"/>
      <c r="I885" s="428"/>
    </row>
    <row r="886" spans="2:9">
      <c r="B886" s="116">
        <v>35544317</v>
      </c>
      <c r="C886" s="119">
        <v>7</v>
      </c>
      <c r="D886" s="120">
        <f>VLOOKUP(B886,[3]ziaci!$A$1:$B$2102,2,FALSE)</f>
        <v>268</v>
      </c>
      <c r="E886" s="119">
        <f>IFERROR(VLOOKUP(B886,'[3]ZS s kniznicou'!$A$2:$A$1092,1,FALSE),0)</f>
        <v>35544317</v>
      </c>
      <c r="F886" s="450" t="str">
        <f t="shared" si="25"/>
        <v>do 50</v>
      </c>
      <c r="G886" s="451" t="str">
        <f t="shared" si="25"/>
        <v>251 a viac</v>
      </c>
      <c r="H886" s="428"/>
      <c r="I886" s="428"/>
    </row>
    <row r="887" spans="2:9">
      <c r="B887" s="116">
        <v>35544228</v>
      </c>
      <c r="C887" s="119">
        <v>7</v>
      </c>
      <c r="D887" s="120">
        <f>VLOOKUP(B887,[3]ziaci!$A$1:$B$2102,2,FALSE)</f>
        <v>89.333333333333329</v>
      </c>
      <c r="E887" s="119">
        <f>IFERROR(VLOOKUP(B887,'[3]ZS s kniznicou'!$A$2:$A$1092,1,FALSE),0)</f>
        <v>35544228</v>
      </c>
      <c r="F887" s="450" t="str">
        <f t="shared" si="25"/>
        <v>do 50</v>
      </c>
      <c r="G887" s="451" t="str">
        <f t="shared" si="25"/>
        <v>51-150</v>
      </c>
      <c r="H887" s="428"/>
      <c r="I887" s="428"/>
    </row>
    <row r="888" spans="2:9">
      <c r="B888" s="116">
        <v>17080771</v>
      </c>
      <c r="C888" s="119">
        <v>7</v>
      </c>
      <c r="D888" s="120">
        <f>VLOOKUP(B888,[3]ziaci!$A$1:$B$2102,2,FALSE)</f>
        <v>635</v>
      </c>
      <c r="E888" s="119">
        <f>IFERROR(VLOOKUP(B888,'[3]ZS s kniznicou'!$A$2:$A$1092,1,FALSE),0)</f>
        <v>17080771</v>
      </c>
      <c r="F888" s="450" t="str">
        <f t="shared" si="25"/>
        <v>do 50</v>
      </c>
      <c r="G888" s="451" t="str">
        <f t="shared" si="25"/>
        <v>251 a viac</v>
      </c>
      <c r="H888" s="428"/>
      <c r="I888" s="428"/>
    </row>
    <row r="889" spans="2:9">
      <c r="B889" s="116">
        <v>37796046</v>
      </c>
      <c r="C889" s="119">
        <v>7</v>
      </c>
      <c r="D889" s="120">
        <f>VLOOKUP(B889,[3]ziaci!$A$1:$B$2102,2,FALSE)</f>
        <v>231</v>
      </c>
      <c r="E889" s="119">
        <f>IFERROR(VLOOKUP(B889,'[3]ZS s kniznicou'!$A$2:$A$1092,1,FALSE),0)</f>
        <v>0</v>
      </c>
      <c r="F889" s="450" t="str">
        <f t="shared" si="25"/>
        <v>do 50</v>
      </c>
      <c r="G889" s="451" t="str">
        <f t="shared" si="25"/>
        <v>151-250</v>
      </c>
      <c r="H889" s="428"/>
      <c r="I889" s="428"/>
    </row>
    <row r="890" spans="2:9">
      <c r="B890" s="116">
        <v>31773702</v>
      </c>
      <c r="C890" s="119">
        <v>6</v>
      </c>
      <c r="D890" s="120">
        <f>VLOOKUP(B890,[3]ziaci!$A$1:$B$2102,2,FALSE)</f>
        <v>296</v>
      </c>
      <c r="E890" s="119">
        <f>IFERROR(VLOOKUP(B890,'[3]ZS s kniznicou'!$A$2:$A$1092,1,FALSE),0)</f>
        <v>31773702</v>
      </c>
      <c r="F890" s="450" t="str">
        <f t="shared" si="25"/>
        <v>do 50</v>
      </c>
      <c r="G890" s="451" t="str">
        <f t="shared" si="25"/>
        <v>251 a viac</v>
      </c>
      <c r="H890" s="428"/>
      <c r="I890" s="428"/>
    </row>
    <row r="891" spans="2:9">
      <c r="B891" s="116">
        <v>36063959</v>
      </c>
      <c r="C891" s="119">
        <v>6</v>
      </c>
      <c r="D891" s="120">
        <f>VLOOKUP(B891,[3]ziaci!$A$1:$B$2102,2,FALSE)</f>
        <v>316.66666666666663</v>
      </c>
      <c r="E891" s="119">
        <f>IFERROR(VLOOKUP(B891,'[3]ZS s kniznicou'!$A$2:$A$1092,1,FALSE),0)</f>
        <v>36063959</v>
      </c>
      <c r="F891" s="450" t="str">
        <f t="shared" si="25"/>
        <v>do 50</v>
      </c>
      <c r="G891" s="451" t="str">
        <f t="shared" si="25"/>
        <v>251 a viac</v>
      </c>
      <c r="H891" s="428"/>
      <c r="I891" s="428"/>
    </row>
    <row r="892" spans="2:9">
      <c r="B892" s="116">
        <v>31754911</v>
      </c>
      <c r="C892" s="119">
        <v>6</v>
      </c>
      <c r="D892" s="120">
        <f>VLOOKUP(B892,[3]ziaci!$A$1:$B$2102,2,FALSE)</f>
        <v>272</v>
      </c>
      <c r="E892" s="119">
        <f>IFERROR(VLOOKUP(B892,'[3]ZS s kniznicou'!$A$2:$A$1092,1,FALSE),0)</f>
        <v>31754911</v>
      </c>
      <c r="F892" s="450" t="str">
        <f t="shared" si="25"/>
        <v>do 50</v>
      </c>
      <c r="G892" s="451" t="str">
        <f t="shared" si="25"/>
        <v>251 a viac</v>
      </c>
      <c r="H892" s="428"/>
      <c r="I892" s="428"/>
    </row>
    <row r="893" spans="2:9">
      <c r="B893" s="116">
        <v>36081035</v>
      </c>
      <c r="C893" s="119">
        <v>6</v>
      </c>
      <c r="D893" s="120">
        <f>VLOOKUP(B893,[3]ziaci!$A$1:$B$2102,2,FALSE)</f>
        <v>529</v>
      </c>
      <c r="E893" s="119">
        <f>IFERROR(VLOOKUP(B893,'[3]ZS s kniznicou'!$A$2:$A$1092,1,FALSE),0)</f>
        <v>36081035</v>
      </c>
      <c r="F893" s="450" t="str">
        <f t="shared" si="25"/>
        <v>do 50</v>
      </c>
      <c r="G893" s="451" t="str">
        <f t="shared" si="25"/>
        <v>251 a viac</v>
      </c>
      <c r="H893" s="428"/>
      <c r="I893" s="428"/>
    </row>
    <row r="894" spans="2:9">
      <c r="B894" s="116">
        <v>37836714</v>
      </c>
      <c r="C894" s="119">
        <v>6</v>
      </c>
      <c r="D894" s="120">
        <f>VLOOKUP(B894,[3]ziaci!$A$1:$B$2102,2,FALSE)</f>
        <v>165.33333333333331</v>
      </c>
      <c r="E894" s="119">
        <f>IFERROR(VLOOKUP(B894,'[3]ZS s kniznicou'!$A$2:$A$1092,1,FALSE),0)</f>
        <v>37836714</v>
      </c>
      <c r="F894" s="450" t="str">
        <f t="shared" si="25"/>
        <v>do 50</v>
      </c>
      <c r="G894" s="451" t="str">
        <f t="shared" si="25"/>
        <v>151-250</v>
      </c>
      <c r="H894" s="428"/>
      <c r="I894" s="428"/>
    </row>
    <row r="895" spans="2:9">
      <c r="B895" s="116">
        <v>36086681</v>
      </c>
      <c r="C895" s="119">
        <v>6</v>
      </c>
      <c r="D895" s="120">
        <f>VLOOKUP(B895,[3]ziaci!$A$1:$B$2102,2,FALSE)</f>
        <v>304.33333333333331</v>
      </c>
      <c r="E895" s="119">
        <f>IFERROR(VLOOKUP(B895,'[3]ZS s kniznicou'!$A$2:$A$1092,1,FALSE),0)</f>
        <v>36086681</v>
      </c>
      <c r="F895" s="450" t="str">
        <f t="shared" si="25"/>
        <v>do 50</v>
      </c>
      <c r="G895" s="451" t="str">
        <f t="shared" si="25"/>
        <v>251 a viac</v>
      </c>
      <c r="H895" s="428"/>
      <c r="I895" s="428"/>
    </row>
    <row r="896" spans="2:9">
      <c r="B896" s="116">
        <v>31202802</v>
      </c>
      <c r="C896" s="119">
        <v>6</v>
      </c>
      <c r="D896" s="120">
        <f>VLOOKUP(B896,[3]ziaci!$A$1:$B$2102,2,FALSE)</f>
        <v>494.33333333333331</v>
      </c>
      <c r="E896" s="119">
        <f>IFERROR(VLOOKUP(B896,'[3]ZS s kniznicou'!$A$2:$A$1092,1,FALSE),0)</f>
        <v>31202802</v>
      </c>
      <c r="F896" s="450" t="str">
        <f t="shared" si="25"/>
        <v>do 50</v>
      </c>
      <c r="G896" s="451" t="str">
        <f t="shared" si="25"/>
        <v>251 a viac</v>
      </c>
      <c r="H896" s="428"/>
      <c r="I896" s="428"/>
    </row>
    <row r="897" spans="2:9">
      <c r="B897" s="116">
        <v>36125679</v>
      </c>
      <c r="C897" s="119">
        <v>6</v>
      </c>
      <c r="D897" s="120">
        <f>VLOOKUP(B897,[3]ziaci!$A$1:$B$2102,2,FALSE)</f>
        <v>196.66666666666663</v>
      </c>
      <c r="E897" s="119">
        <f>IFERROR(VLOOKUP(B897,'[3]ZS s kniznicou'!$A$2:$A$1092,1,FALSE),0)</f>
        <v>36125679</v>
      </c>
      <c r="F897" s="450" t="str">
        <f t="shared" si="25"/>
        <v>do 50</v>
      </c>
      <c r="G897" s="451" t="str">
        <f t="shared" si="25"/>
        <v>151-250</v>
      </c>
      <c r="H897" s="428"/>
      <c r="I897" s="428"/>
    </row>
    <row r="898" spans="2:9">
      <c r="B898" s="116">
        <v>36125563</v>
      </c>
      <c r="C898" s="119">
        <v>6</v>
      </c>
      <c r="D898" s="120">
        <f>VLOOKUP(B898,[3]ziaci!$A$1:$B$2102,2,FALSE)</f>
        <v>158.33333333333331</v>
      </c>
      <c r="E898" s="119">
        <f>IFERROR(VLOOKUP(B898,'[3]ZS s kniznicou'!$A$2:$A$1092,1,FALSE),0)</f>
        <v>36125563</v>
      </c>
      <c r="F898" s="450" t="str">
        <f t="shared" si="25"/>
        <v>do 50</v>
      </c>
      <c r="G898" s="451" t="str">
        <f t="shared" si="25"/>
        <v>151-250</v>
      </c>
      <c r="H898" s="428"/>
      <c r="I898" s="428"/>
    </row>
    <row r="899" spans="2:9">
      <c r="B899" s="116">
        <v>36125431</v>
      </c>
      <c r="C899" s="119">
        <v>6</v>
      </c>
      <c r="D899" s="120">
        <f>VLOOKUP(B899,[3]ziaci!$A$1:$B$2102,2,FALSE)</f>
        <v>225.99999999999997</v>
      </c>
      <c r="E899" s="119">
        <f>IFERROR(VLOOKUP(B899,'[3]ZS s kniznicou'!$A$2:$A$1092,1,FALSE),0)</f>
        <v>36125431</v>
      </c>
      <c r="F899" s="450" t="str">
        <f t="shared" si="25"/>
        <v>do 50</v>
      </c>
      <c r="G899" s="451" t="str">
        <f t="shared" si="25"/>
        <v>151-250</v>
      </c>
      <c r="H899" s="428"/>
      <c r="I899" s="428"/>
    </row>
    <row r="900" spans="2:9">
      <c r="B900" s="116">
        <v>34000976</v>
      </c>
      <c r="C900" s="119">
        <v>6</v>
      </c>
      <c r="D900" s="120">
        <f>VLOOKUP(B900,[3]ziaci!$A$1:$B$2102,2,FALSE)</f>
        <v>242.66666666666663</v>
      </c>
      <c r="E900" s="119">
        <f>IFERROR(VLOOKUP(B900,'[3]ZS s kniznicou'!$A$2:$A$1092,1,FALSE),0)</f>
        <v>34000976</v>
      </c>
      <c r="F900" s="450" t="str">
        <f t="shared" si="25"/>
        <v>do 50</v>
      </c>
      <c r="G900" s="451" t="str">
        <f t="shared" si="25"/>
        <v>151-250</v>
      </c>
      <c r="H900" s="428"/>
      <c r="I900" s="428"/>
    </row>
    <row r="901" spans="2:9">
      <c r="B901" s="116">
        <v>35995955</v>
      </c>
      <c r="C901" s="119">
        <v>6</v>
      </c>
      <c r="D901" s="120">
        <f>VLOOKUP(B901,[3]ziaci!$A$1:$B$2102,2,FALSE)</f>
        <v>423.66666666666663</v>
      </c>
      <c r="E901" s="119">
        <f>IFERROR(VLOOKUP(B901,'[3]ZS s kniznicou'!$A$2:$A$1092,1,FALSE),0)</f>
        <v>35995955</v>
      </c>
      <c r="F901" s="450" t="str">
        <f t="shared" si="25"/>
        <v>do 50</v>
      </c>
      <c r="G901" s="451" t="str">
        <f t="shared" si="25"/>
        <v>251 a viac</v>
      </c>
      <c r="H901" s="428"/>
      <c r="I901" s="428"/>
    </row>
    <row r="902" spans="2:9">
      <c r="B902" s="116">
        <v>35995998</v>
      </c>
      <c r="C902" s="119">
        <v>6</v>
      </c>
      <c r="D902" s="120">
        <f>VLOOKUP(B902,[3]ziaci!$A$1:$B$2102,2,FALSE)</f>
        <v>432</v>
      </c>
      <c r="E902" s="119">
        <f>IFERROR(VLOOKUP(B902,'[3]ZS s kniznicou'!$A$2:$A$1092,1,FALSE),0)</f>
        <v>35995998</v>
      </c>
      <c r="F902" s="450" t="str">
        <f t="shared" si="25"/>
        <v>do 50</v>
      </c>
      <c r="G902" s="451" t="str">
        <f t="shared" si="25"/>
        <v>251 a viac</v>
      </c>
      <c r="H902" s="428"/>
      <c r="I902" s="428"/>
    </row>
    <row r="903" spans="2:9">
      <c r="B903" s="116">
        <v>36128473</v>
      </c>
      <c r="C903" s="119">
        <v>6</v>
      </c>
      <c r="D903" s="120">
        <f>VLOOKUP(B903,[3]ziaci!$A$1:$B$2102,2,FALSE)</f>
        <v>260</v>
      </c>
      <c r="E903" s="119">
        <f>IFERROR(VLOOKUP(B903,'[3]ZS s kniznicou'!$A$2:$A$1092,1,FALSE),0)</f>
        <v>36128473</v>
      </c>
      <c r="F903" s="450" t="str">
        <f t="shared" si="25"/>
        <v>do 50</v>
      </c>
      <c r="G903" s="451" t="str">
        <f t="shared" si="25"/>
        <v>251 a viac</v>
      </c>
      <c r="H903" s="428"/>
      <c r="I903" s="428"/>
    </row>
    <row r="904" spans="2:9">
      <c r="B904" s="116">
        <v>36115207</v>
      </c>
      <c r="C904" s="119">
        <v>6</v>
      </c>
      <c r="D904" s="120">
        <f>VLOOKUP(B904,[3]ziaci!$A$1:$B$2102,2,FALSE)</f>
        <v>385.66666666666663</v>
      </c>
      <c r="E904" s="119">
        <f>IFERROR(VLOOKUP(B904,'[3]ZS s kniznicou'!$A$2:$A$1092,1,FALSE),0)</f>
        <v>36115207</v>
      </c>
      <c r="F904" s="450" t="str">
        <f t="shared" si="25"/>
        <v>do 50</v>
      </c>
      <c r="G904" s="451" t="str">
        <f t="shared" si="25"/>
        <v>251 a viac</v>
      </c>
      <c r="H904" s="428"/>
      <c r="I904" s="428"/>
    </row>
    <row r="905" spans="2:9">
      <c r="B905" s="116">
        <v>37865676</v>
      </c>
      <c r="C905" s="119">
        <v>6</v>
      </c>
      <c r="D905" s="120">
        <f>VLOOKUP(B905,[3]ziaci!$A$1:$B$2102,2,FALSE)</f>
        <v>80</v>
      </c>
      <c r="E905" s="119">
        <f>IFERROR(VLOOKUP(B905,'[3]ZS s kniznicou'!$A$2:$A$1092,1,FALSE),0)</f>
        <v>37865676</v>
      </c>
      <c r="F905" s="450" t="str">
        <f t="shared" si="25"/>
        <v>do 50</v>
      </c>
      <c r="G905" s="451" t="str">
        <f t="shared" si="25"/>
        <v>51-150</v>
      </c>
      <c r="H905" s="428"/>
      <c r="I905" s="428"/>
    </row>
    <row r="906" spans="2:9">
      <c r="B906" s="116">
        <v>37865064</v>
      </c>
      <c r="C906" s="119">
        <v>6</v>
      </c>
      <c r="D906" s="120">
        <f>VLOOKUP(B906,[3]ziaci!$A$1:$B$2102,2,FALSE)</f>
        <v>55.666666666666664</v>
      </c>
      <c r="E906" s="119">
        <f>IFERROR(VLOOKUP(B906,'[3]ZS s kniznicou'!$A$2:$A$1092,1,FALSE),0)</f>
        <v>37865064</v>
      </c>
      <c r="F906" s="450" t="str">
        <f t="shared" si="25"/>
        <v>do 50</v>
      </c>
      <c r="G906" s="451" t="str">
        <f t="shared" si="25"/>
        <v>51-150</v>
      </c>
      <c r="H906" s="428"/>
      <c r="I906" s="428"/>
    </row>
    <row r="907" spans="2:9">
      <c r="B907" s="116">
        <v>37867008</v>
      </c>
      <c r="C907" s="119">
        <v>6</v>
      </c>
      <c r="D907" s="120">
        <f>VLOOKUP(B907,[3]ziaci!$A$1:$B$2102,2,FALSE)</f>
        <v>109</v>
      </c>
      <c r="E907" s="119">
        <f>IFERROR(VLOOKUP(B907,'[3]ZS s kniznicou'!$A$2:$A$1092,1,FALSE),0)</f>
        <v>37867008</v>
      </c>
      <c r="F907" s="450" t="str">
        <f t="shared" si="25"/>
        <v>do 50</v>
      </c>
      <c r="G907" s="451" t="str">
        <f t="shared" si="25"/>
        <v>51-150</v>
      </c>
      <c r="H907" s="428"/>
      <c r="I907" s="428"/>
    </row>
    <row r="908" spans="2:9">
      <c r="B908" s="116">
        <v>37861115</v>
      </c>
      <c r="C908" s="119">
        <v>6</v>
      </c>
      <c r="D908" s="120">
        <f>VLOOKUP(B908,[3]ziaci!$A$1:$B$2102,2,FALSE)</f>
        <v>66.333333333333329</v>
      </c>
      <c r="E908" s="119">
        <f>IFERROR(VLOOKUP(B908,'[3]ZS s kniznicou'!$A$2:$A$1092,1,FALSE),0)</f>
        <v>37861115</v>
      </c>
      <c r="F908" s="450" t="str">
        <f t="shared" si="25"/>
        <v>do 50</v>
      </c>
      <c r="G908" s="451" t="str">
        <f t="shared" si="25"/>
        <v>51-150</v>
      </c>
      <c r="H908" s="428"/>
      <c r="I908" s="428"/>
    </row>
    <row r="909" spans="2:9">
      <c r="B909" s="116">
        <v>37861182</v>
      </c>
      <c r="C909" s="119">
        <v>6</v>
      </c>
      <c r="D909" s="120">
        <f>VLOOKUP(B909,[3]ziaci!$A$1:$B$2102,2,FALSE)</f>
        <v>336.66666666666663</v>
      </c>
      <c r="E909" s="119">
        <f>IFERROR(VLOOKUP(B909,'[3]ZS s kniznicou'!$A$2:$A$1092,1,FALSE),0)</f>
        <v>37861182</v>
      </c>
      <c r="F909" s="450" t="str">
        <f t="shared" si="25"/>
        <v>do 50</v>
      </c>
      <c r="G909" s="451" t="str">
        <f t="shared" si="25"/>
        <v>251 a viac</v>
      </c>
      <c r="H909" s="428"/>
      <c r="I909" s="428"/>
    </row>
    <row r="910" spans="2:9">
      <c r="B910" s="116">
        <v>37867172</v>
      </c>
      <c r="C910" s="119">
        <v>6</v>
      </c>
      <c r="D910" s="120">
        <f>VLOOKUP(B910,[3]ziaci!$A$1:$B$2102,2,FALSE)</f>
        <v>83.333333333333329</v>
      </c>
      <c r="E910" s="119">
        <f>IFERROR(VLOOKUP(B910,'[3]ZS s kniznicou'!$A$2:$A$1092,1,FALSE),0)</f>
        <v>37867172</v>
      </c>
      <c r="F910" s="450" t="str">
        <f t="shared" si="25"/>
        <v>do 50</v>
      </c>
      <c r="G910" s="451" t="str">
        <f t="shared" si="25"/>
        <v>51-150</v>
      </c>
      <c r="H910" s="428"/>
      <c r="I910" s="428"/>
    </row>
    <row r="911" spans="2:9">
      <c r="B911" s="116">
        <v>37867016</v>
      </c>
      <c r="C911" s="119">
        <v>6</v>
      </c>
      <c r="D911" s="120">
        <f>VLOOKUP(B911,[3]ziaci!$A$1:$B$2102,2,FALSE)</f>
        <v>168</v>
      </c>
      <c r="E911" s="119">
        <f>IFERROR(VLOOKUP(B911,'[3]ZS s kniznicou'!$A$2:$A$1092,1,FALSE),0)</f>
        <v>37867016</v>
      </c>
      <c r="F911" s="450" t="str">
        <f t="shared" si="25"/>
        <v>do 50</v>
      </c>
      <c r="G911" s="451" t="str">
        <f t="shared" si="25"/>
        <v>151-250</v>
      </c>
      <c r="H911" s="428"/>
      <c r="I911" s="428"/>
    </row>
    <row r="912" spans="2:9">
      <c r="B912" s="116">
        <v>37866877</v>
      </c>
      <c r="C912" s="119">
        <v>6</v>
      </c>
      <c r="D912" s="120">
        <f>VLOOKUP(B912,[3]ziaci!$A$1:$B$2102,2,FALSE)</f>
        <v>160</v>
      </c>
      <c r="E912" s="119">
        <f>IFERROR(VLOOKUP(B912,'[3]ZS s kniznicou'!$A$2:$A$1092,1,FALSE),0)</f>
        <v>37866877</v>
      </c>
      <c r="F912" s="450" t="str">
        <f t="shared" si="25"/>
        <v>do 50</v>
      </c>
      <c r="G912" s="451" t="str">
        <f t="shared" si="25"/>
        <v>151-250</v>
      </c>
      <c r="H912" s="428"/>
      <c r="I912" s="428"/>
    </row>
    <row r="913" spans="2:9">
      <c r="B913" s="116">
        <v>37860992</v>
      </c>
      <c r="C913" s="119">
        <v>6</v>
      </c>
      <c r="D913" s="120">
        <f>VLOOKUP(B913,[3]ziaci!$A$1:$B$2102,2,FALSE)</f>
        <v>604.66666666666663</v>
      </c>
      <c r="E913" s="119">
        <f>IFERROR(VLOOKUP(B913,'[3]ZS s kniznicou'!$A$2:$A$1092,1,FALSE),0)</f>
        <v>37860992</v>
      </c>
      <c r="F913" s="450" t="str">
        <f t="shared" si="25"/>
        <v>do 50</v>
      </c>
      <c r="G913" s="451" t="str">
        <f t="shared" si="25"/>
        <v>251 a viac</v>
      </c>
      <c r="H913" s="428"/>
      <c r="I913" s="428"/>
    </row>
    <row r="914" spans="2:9">
      <c r="B914" s="116">
        <v>36062171</v>
      </c>
      <c r="C914" s="119">
        <v>6</v>
      </c>
      <c r="D914" s="120">
        <f>VLOOKUP(B914,[3]ziaci!$A$1:$B$2102,2,FALSE)</f>
        <v>767.66666666666663</v>
      </c>
      <c r="E914" s="119">
        <f>IFERROR(VLOOKUP(B914,'[3]ZS s kniznicou'!$A$2:$A$1092,1,FALSE),0)</f>
        <v>0</v>
      </c>
      <c r="F914" s="450" t="str">
        <f t="shared" si="25"/>
        <v>do 50</v>
      </c>
      <c r="G914" s="451" t="str">
        <f t="shared" si="25"/>
        <v>251 a viac</v>
      </c>
      <c r="H914" s="428"/>
      <c r="I914" s="428"/>
    </row>
    <row r="915" spans="2:9">
      <c r="B915" s="116">
        <v>42399769</v>
      </c>
      <c r="C915" s="119">
        <v>6</v>
      </c>
      <c r="D915" s="120">
        <f>VLOOKUP(B915,[3]ziaci!$A$1:$B$2102,2,FALSE)</f>
        <v>267</v>
      </c>
      <c r="E915" s="119">
        <f>IFERROR(VLOOKUP(B915,'[3]ZS s kniznicou'!$A$2:$A$1092,1,FALSE),0)</f>
        <v>0</v>
      </c>
      <c r="F915" s="450" t="str">
        <f t="shared" si="25"/>
        <v>do 50</v>
      </c>
      <c r="G915" s="451" t="str">
        <f t="shared" si="25"/>
        <v>251 a viac</v>
      </c>
      <c r="H915" s="428"/>
      <c r="I915" s="428"/>
    </row>
    <row r="916" spans="2:9">
      <c r="B916" s="116">
        <v>31201768</v>
      </c>
      <c r="C916" s="119">
        <v>6</v>
      </c>
      <c r="D916" s="120">
        <f>VLOOKUP(B916,[3]ziaci!$A$1:$B$2102,2,FALSE)</f>
        <v>369.66666666666663</v>
      </c>
      <c r="E916" s="119">
        <f>IFERROR(VLOOKUP(B916,'[3]ZS s kniznicou'!$A$2:$A$1092,1,FALSE),0)</f>
        <v>0</v>
      </c>
      <c r="F916" s="450" t="str">
        <f t="shared" si="25"/>
        <v>do 50</v>
      </c>
      <c r="G916" s="451" t="str">
        <f t="shared" si="25"/>
        <v>251 a viac</v>
      </c>
      <c r="H916" s="428"/>
      <c r="I916" s="428"/>
    </row>
    <row r="917" spans="2:9">
      <c r="B917" s="116">
        <v>37865455</v>
      </c>
      <c r="C917" s="119">
        <v>6</v>
      </c>
      <c r="D917" s="120">
        <f>VLOOKUP(B917,[3]ziaci!$A$1:$B$2102,2,FALSE)</f>
        <v>326.33333333333331</v>
      </c>
      <c r="E917" s="119">
        <f>IFERROR(VLOOKUP(B917,'[3]ZS s kniznicou'!$A$2:$A$1092,1,FALSE),0)</f>
        <v>0</v>
      </c>
      <c r="F917" s="450" t="str">
        <f t="shared" si="25"/>
        <v>do 50</v>
      </c>
      <c r="G917" s="451" t="str">
        <f t="shared" si="25"/>
        <v>251 a viac</v>
      </c>
      <c r="H917" s="428"/>
      <c r="I917" s="428"/>
    </row>
    <row r="918" spans="2:9">
      <c r="B918" s="116">
        <v>37860615</v>
      </c>
      <c r="C918" s="119">
        <v>6</v>
      </c>
      <c r="D918" s="120">
        <f>VLOOKUP(B918,[3]ziaci!$A$1:$B$2102,2,FALSE)</f>
        <v>80</v>
      </c>
      <c r="E918" s="119">
        <f>IFERROR(VLOOKUP(B918,'[3]ZS s kniznicou'!$A$2:$A$1092,1,FALSE),0)</f>
        <v>37860615</v>
      </c>
      <c r="F918" s="450" t="str">
        <f t="shared" si="25"/>
        <v>do 50</v>
      </c>
      <c r="G918" s="451" t="str">
        <f t="shared" si="25"/>
        <v>51-150</v>
      </c>
      <c r="H918" s="428"/>
      <c r="I918" s="428"/>
    </row>
    <row r="919" spans="2:9">
      <c r="B919" s="116">
        <v>710056451</v>
      </c>
      <c r="C919" s="119">
        <v>6</v>
      </c>
      <c r="D919" s="120">
        <f>VLOOKUP(B919,[3]ziaci!$A$1:$B$2102,2,FALSE)</f>
        <v>16.333333333333332</v>
      </c>
      <c r="E919" s="119">
        <f>IFERROR(VLOOKUP(B919,'[3]ZS s kniznicou'!$A$2:$A$1092,1,FALSE),0)</f>
        <v>0</v>
      </c>
      <c r="F919" s="450" t="str">
        <f t="shared" ref="F919:G982" si="26">IF(C919&lt;51,"do 50",IF(C919&lt;151,"51-150",IF(C919&lt;251,"151-250","251 a viac")))</f>
        <v>do 50</v>
      </c>
      <c r="G919" s="451" t="str">
        <f t="shared" si="26"/>
        <v>do 50</v>
      </c>
      <c r="H919" s="428"/>
      <c r="I919" s="428"/>
    </row>
    <row r="920" spans="2:9">
      <c r="B920" s="116">
        <v>36112101</v>
      </c>
      <c r="C920" s="119">
        <v>6</v>
      </c>
      <c r="D920" s="120">
        <f>VLOOKUP(B920,[3]ziaci!$A$1:$B$2102,2,FALSE)</f>
        <v>155.66666666666666</v>
      </c>
      <c r="E920" s="119">
        <f>IFERROR(VLOOKUP(B920,'[3]ZS s kniznicou'!$A$2:$A$1092,1,FALSE),0)</f>
        <v>0</v>
      </c>
      <c r="F920" s="450" t="str">
        <f t="shared" si="26"/>
        <v>do 50</v>
      </c>
      <c r="G920" s="451" t="str">
        <f t="shared" si="26"/>
        <v>151-250</v>
      </c>
      <c r="H920" s="428"/>
      <c r="I920" s="428"/>
    </row>
    <row r="921" spans="2:9">
      <c r="B921" s="116">
        <v>36103152</v>
      </c>
      <c r="C921" s="119">
        <v>6</v>
      </c>
      <c r="D921" s="120">
        <f>VLOOKUP(B921,[3]ziaci!$A$1:$B$2102,2,FALSE)</f>
        <v>51.333333333333329</v>
      </c>
      <c r="E921" s="119">
        <f>IFERROR(VLOOKUP(B921,'[3]ZS s kniznicou'!$A$2:$A$1092,1,FALSE),0)</f>
        <v>0</v>
      </c>
      <c r="F921" s="450" t="str">
        <f t="shared" si="26"/>
        <v>do 50</v>
      </c>
      <c r="G921" s="451" t="str">
        <f t="shared" si="26"/>
        <v>51-150</v>
      </c>
      <c r="H921" s="428"/>
      <c r="I921" s="428"/>
    </row>
    <row r="922" spans="2:9">
      <c r="B922" s="116">
        <v>37813609</v>
      </c>
      <c r="C922" s="119">
        <v>6</v>
      </c>
      <c r="D922" s="120">
        <f>VLOOKUP(B922,[3]ziaci!$A$1:$B$2102,2,FALSE)</f>
        <v>94.666666666666657</v>
      </c>
      <c r="E922" s="119">
        <f>IFERROR(VLOOKUP(B922,'[3]ZS s kniznicou'!$A$2:$A$1092,1,FALSE),0)</f>
        <v>0</v>
      </c>
      <c r="F922" s="450" t="str">
        <f t="shared" si="26"/>
        <v>do 50</v>
      </c>
      <c r="G922" s="451" t="str">
        <f t="shared" si="26"/>
        <v>51-150</v>
      </c>
      <c r="H922" s="428"/>
      <c r="I922" s="428"/>
    </row>
    <row r="923" spans="2:9">
      <c r="B923" s="116">
        <v>42221978</v>
      </c>
      <c r="C923" s="119">
        <v>6</v>
      </c>
      <c r="D923" s="120">
        <f>VLOOKUP(B923,[3]ziaci!$A$1:$B$2102,2,FALSE)</f>
        <v>472.33333333333331</v>
      </c>
      <c r="E923" s="119">
        <f>IFERROR(VLOOKUP(B923,'[3]ZS s kniznicou'!$A$2:$A$1092,1,FALSE),0)</f>
        <v>0</v>
      </c>
      <c r="F923" s="450" t="str">
        <f t="shared" si="26"/>
        <v>do 50</v>
      </c>
      <c r="G923" s="451" t="str">
        <f t="shared" si="26"/>
        <v>251 a viac</v>
      </c>
      <c r="H923" s="428"/>
      <c r="I923" s="428"/>
    </row>
    <row r="924" spans="2:9">
      <c r="B924" s="116">
        <v>37811843</v>
      </c>
      <c r="C924" s="119">
        <v>6</v>
      </c>
      <c r="D924" s="120">
        <f>VLOOKUP(B924,[3]ziaci!$A$1:$B$2102,2,FALSE)</f>
        <v>328</v>
      </c>
      <c r="E924" s="119">
        <f>IFERROR(VLOOKUP(B924,'[3]ZS s kniznicou'!$A$2:$A$1092,1,FALSE),0)</f>
        <v>0</v>
      </c>
      <c r="F924" s="450" t="str">
        <f t="shared" si="26"/>
        <v>do 50</v>
      </c>
      <c r="G924" s="451" t="str">
        <f t="shared" si="26"/>
        <v>251 a viac</v>
      </c>
      <c r="H924" s="428"/>
      <c r="I924" s="428"/>
    </row>
    <row r="925" spans="2:9">
      <c r="B925" s="116">
        <v>37811151</v>
      </c>
      <c r="C925" s="119">
        <v>6</v>
      </c>
      <c r="D925" s="120">
        <f>VLOOKUP(B925,[3]ziaci!$A$1:$B$2102,2,FALSE)</f>
        <v>134.33333333333331</v>
      </c>
      <c r="E925" s="119">
        <f>IFERROR(VLOOKUP(B925,'[3]ZS s kniznicou'!$A$2:$A$1092,1,FALSE),0)</f>
        <v>0</v>
      </c>
      <c r="F925" s="450" t="str">
        <f t="shared" si="26"/>
        <v>do 50</v>
      </c>
      <c r="G925" s="451" t="str">
        <f t="shared" si="26"/>
        <v>51-150</v>
      </c>
      <c r="H925" s="428"/>
      <c r="I925" s="428"/>
    </row>
    <row r="926" spans="2:9">
      <c r="B926" s="116">
        <v>37815091</v>
      </c>
      <c r="C926" s="119">
        <v>6</v>
      </c>
      <c r="D926" s="120">
        <f>VLOOKUP(B926,[3]ziaci!$A$1:$B$2102,2,FALSE)</f>
        <v>546.66666666666663</v>
      </c>
      <c r="E926" s="119">
        <f>IFERROR(VLOOKUP(B926,'[3]ZS s kniznicou'!$A$2:$A$1092,1,FALSE),0)</f>
        <v>0</v>
      </c>
      <c r="F926" s="450" t="str">
        <f t="shared" si="26"/>
        <v>do 50</v>
      </c>
      <c r="G926" s="451" t="str">
        <f t="shared" si="26"/>
        <v>251 a viac</v>
      </c>
      <c r="H926" s="428"/>
      <c r="I926" s="428"/>
    </row>
    <row r="927" spans="2:9">
      <c r="B927" s="116">
        <v>710059825</v>
      </c>
      <c r="C927" s="119">
        <v>6</v>
      </c>
      <c r="D927" s="120">
        <f>VLOOKUP(B927,[3]ziaci!$A$1:$B$2102,2,FALSE)</f>
        <v>6</v>
      </c>
      <c r="E927" s="119">
        <f>IFERROR(VLOOKUP(B927,'[3]ZS s kniznicou'!$A$2:$A$1092,1,FALSE),0)</f>
        <v>0</v>
      </c>
      <c r="F927" s="450" t="str">
        <f t="shared" si="26"/>
        <v>do 50</v>
      </c>
      <c r="G927" s="451" t="str">
        <f t="shared" si="26"/>
        <v>do 50</v>
      </c>
      <c r="H927" s="428"/>
      <c r="I927" s="428"/>
    </row>
    <row r="928" spans="2:9">
      <c r="B928" s="116">
        <v>37833758</v>
      </c>
      <c r="C928" s="119">
        <v>6</v>
      </c>
      <c r="D928" s="120">
        <f>VLOOKUP(B928,[3]ziaci!$A$1:$B$2102,2,FALSE)</f>
        <v>435.66666666666663</v>
      </c>
      <c r="E928" s="119">
        <f>IFERROR(VLOOKUP(B928,'[3]ZS s kniznicou'!$A$2:$A$1092,1,FALSE),0)</f>
        <v>0</v>
      </c>
      <c r="F928" s="450" t="str">
        <f t="shared" si="26"/>
        <v>do 50</v>
      </c>
      <c r="G928" s="451" t="str">
        <f t="shared" si="26"/>
        <v>251 a viac</v>
      </c>
      <c r="H928" s="428"/>
      <c r="I928" s="428"/>
    </row>
    <row r="929" spans="2:9">
      <c r="B929" s="116">
        <v>710231091</v>
      </c>
      <c r="C929" s="119">
        <v>6</v>
      </c>
      <c r="D929" s="120">
        <f>VLOOKUP(B929,[3]ziaci!$A$1:$B$2102,2,FALSE)</f>
        <v>80</v>
      </c>
      <c r="E929" s="119">
        <f>IFERROR(VLOOKUP(B929,'[3]ZS s kniznicou'!$A$2:$A$1092,1,FALSE),0)</f>
        <v>0</v>
      </c>
      <c r="F929" s="450" t="str">
        <f t="shared" si="26"/>
        <v>do 50</v>
      </c>
      <c r="G929" s="451" t="str">
        <f t="shared" si="26"/>
        <v>51-150</v>
      </c>
      <c r="H929" s="428"/>
      <c r="I929" s="428"/>
    </row>
    <row r="930" spans="2:9">
      <c r="B930" s="116">
        <v>37873580</v>
      </c>
      <c r="C930" s="119">
        <v>6</v>
      </c>
      <c r="D930" s="120">
        <f>VLOOKUP(B930,[3]ziaci!$A$1:$B$2102,2,FALSE)</f>
        <v>23.333333333333329</v>
      </c>
      <c r="E930" s="119">
        <f>IFERROR(VLOOKUP(B930,'[3]ZS s kniznicou'!$A$2:$A$1092,1,FALSE),0)</f>
        <v>0</v>
      </c>
      <c r="F930" s="450" t="str">
        <f t="shared" si="26"/>
        <v>do 50</v>
      </c>
      <c r="G930" s="451" t="str">
        <f t="shared" si="26"/>
        <v>do 50</v>
      </c>
      <c r="H930" s="428"/>
      <c r="I930" s="428"/>
    </row>
    <row r="931" spans="2:9">
      <c r="B931" s="116">
        <v>37874268</v>
      </c>
      <c r="C931" s="119">
        <v>6</v>
      </c>
      <c r="D931" s="120">
        <f>VLOOKUP(B931,[3]ziaci!$A$1:$B$2102,2,FALSE)</f>
        <v>534.33333333333326</v>
      </c>
      <c r="E931" s="119">
        <f>IFERROR(VLOOKUP(B931,'[3]ZS s kniznicou'!$A$2:$A$1092,1,FALSE),0)</f>
        <v>0</v>
      </c>
      <c r="F931" s="450" t="str">
        <f t="shared" si="26"/>
        <v>do 50</v>
      </c>
      <c r="G931" s="451" t="str">
        <f t="shared" si="26"/>
        <v>251 a viac</v>
      </c>
      <c r="H931" s="428"/>
      <c r="I931" s="428"/>
    </row>
    <row r="932" spans="2:9">
      <c r="B932" s="116">
        <v>42210429</v>
      </c>
      <c r="C932" s="119">
        <v>6</v>
      </c>
      <c r="D932" s="120">
        <f>VLOOKUP(B932,[3]ziaci!$A$1:$B$2102,2,FALSE)</f>
        <v>196.99999999999997</v>
      </c>
      <c r="E932" s="119">
        <f>IFERROR(VLOOKUP(B932,'[3]ZS s kniznicou'!$A$2:$A$1092,1,FALSE),0)</f>
        <v>0</v>
      </c>
      <c r="F932" s="450" t="str">
        <f t="shared" si="26"/>
        <v>do 50</v>
      </c>
      <c r="G932" s="451" t="str">
        <f t="shared" si="26"/>
        <v>151-250</v>
      </c>
      <c r="H932" s="428"/>
      <c r="I932" s="428"/>
    </row>
    <row r="933" spans="2:9">
      <c r="B933" s="116">
        <v>37876775</v>
      </c>
      <c r="C933" s="119">
        <v>6</v>
      </c>
      <c r="D933" s="120">
        <f>VLOOKUP(B933,[3]ziaci!$A$1:$B$2102,2,FALSE)</f>
        <v>20</v>
      </c>
      <c r="E933" s="119">
        <f>IFERROR(VLOOKUP(B933,'[3]ZS s kniznicou'!$A$2:$A$1092,1,FALSE),0)</f>
        <v>0</v>
      </c>
      <c r="F933" s="450" t="str">
        <f t="shared" si="26"/>
        <v>do 50</v>
      </c>
      <c r="G933" s="451" t="str">
        <f t="shared" si="26"/>
        <v>do 50</v>
      </c>
      <c r="H933" s="428"/>
      <c r="I933" s="428"/>
    </row>
    <row r="934" spans="2:9">
      <c r="B934" s="116">
        <v>37872931</v>
      </c>
      <c r="C934" s="119">
        <v>6</v>
      </c>
      <c r="D934" s="120">
        <f>VLOOKUP(B934,[3]ziaci!$A$1:$B$2102,2,FALSE)</f>
        <v>185.66666666666666</v>
      </c>
      <c r="E934" s="119">
        <f>IFERROR(VLOOKUP(B934,'[3]ZS s kniznicou'!$A$2:$A$1092,1,FALSE),0)</f>
        <v>0</v>
      </c>
      <c r="F934" s="450" t="str">
        <f t="shared" si="26"/>
        <v>do 50</v>
      </c>
      <c r="G934" s="451" t="str">
        <f t="shared" si="26"/>
        <v>151-250</v>
      </c>
      <c r="H934" s="428"/>
      <c r="I934" s="428"/>
    </row>
    <row r="935" spans="2:9">
      <c r="B935" s="116">
        <v>710064349</v>
      </c>
      <c r="C935" s="119">
        <v>6</v>
      </c>
      <c r="D935" s="120">
        <f>VLOOKUP(B935,[3]ziaci!$A$1:$B$2102,2,FALSE)</f>
        <v>16.666666666666664</v>
      </c>
      <c r="E935" s="119">
        <f>IFERROR(VLOOKUP(B935,'[3]ZS s kniznicou'!$A$2:$A$1092,1,FALSE),0)</f>
        <v>0</v>
      </c>
      <c r="F935" s="450" t="str">
        <f t="shared" si="26"/>
        <v>do 50</v>
      </c>
      <c r="G935" s="451" t="str">
        <f t="shared" si="26"/>
        <v>do 50</v>
      </c>
      <c r="H935" s="428"/>
      <c r="I935" s="428"/>
    </row>
    <row r="936" spans="2:9">
      <c r="B936" s="116">
        <v>17080151</v>
      </c>
      <c r="C936" s="119">
        <v>6</v>
      </c>
      <c r="D936" s="120">
        <f>VLOOKUP(B936,[3]ziaci!$A$1:$B$2102,2,FALSE)</f>
        <v>353.33333333333331</v>
      </c>
      <c r="E936" s="119">
        <f>IFERROR(VLOOKUP(B936,'[3]ZS s kniznicou'!$A$2:$A$1092,1,FALSE),0)</f>
        <v>0</v>
      </c>
      <c r="F936" s="450" t="str">
        <f t="shared" si="26"/>
        <v>do 50</v>
      </c>
      <c r="G936" s="451" t="str">
        <f t="shared" si="26"/>
        <v>251 a viac</v>
      </c>
      <c r="H936" s="428"/>
      <c r="I936" s="428"/>
    </row>
    <row r="937" spans="2:9">
      <c r="B937" s="116">
        <v>31314503</v>
      </c>
      <c r="C937" s="119">
        <v>6</v>
      </c>
      <c r="D937" s="120">
        <f>VLOOKUP(B937,[3]ziaci!$A$1:$B$2102,2,FALSE)</f>
        <v>42.333333333333329</v>
      </c>
      <c r="E937" s="119">
        <f>IFERROR(VLOOKUP(B937,'[3]ZS s kniznicou'!$A$2:$A$1092,1,FALSE),0)</f>
        <v>0</v>
      </c>
      <c r="F937" s="450" t="str">
        <f t="shared" si="26"/>
        <v>do 50</v>
      </c>
      <c r="G937" s="451" t="str">
        <f t="shared" si="26"/>
        <v>do 50</v>
      </c>
      <c r="H937" s="428"/>
      <c r="I937" s="428"/>
    </row>
    <row r="938" spans="2:9">
      <c r="B938" s="116">
        <v>37811487</v>
      </c>
      <c r="C938" s="119">
        <v>6</v>
      </c>
      <c r="D938" s="120">
        <f>VLOOKUP(B938,[3]ziaci!$A$1:$B$2102,2,FALSE)</f>
        <v>358.66666666666663</v>
      </c>
      <c r="E938" s="119">
        <f>IFERROR(VLOOKUP(B938,'[3]ZS s kniznicou'!$A$2:$A$1092,1,FALSE),0)</f>
        <v>37811487</v>
      </c>
      <c r="F938" s="450" t="str">
        <f t="shared" si="26"/>
        <v>do 50</v>
      </c>
      <c r="G938" s="451" t="str">
        <f t="shared" si="26"/>
        <v>251 a viac</v>
      </c>
      <c r="H938" s="428"/>
      <c r="I938" s="428"/>
    </row>
    <row r="939" spans="2:9">
      <c r="B939" s="116">
        <v>37910477</v>
      </c>
      <c r="C939" s="119">
        <v>6</v>
      </c>
      <c r="D939" s="120">
        <f>VLOOKUP(B939,[3]ziaci!$A$1:$B$2102,2,FALSE)</f>
        <v>498.66666666666663</v>
      </c>
      <c r="E939" s="119">
        <f>IFERROR(VLOOKUP(B939,'[3]ZS s kniznicou'!$A$2:$A$1092,1,FALSE),0)</f>
        <v>37910477</v>
      </c>
      <c r="F939" s="450" t="str">
        <f t="shared" si="26"/>
        <v>do 50</v>
      </c>
      <c r="G939" s="451" t="str">
        <f t="shared" si="26"/>
        <v>251 a viac</v>
      </c>
      <c r="H939" s="428"/>
      <c r="I939" s="428"/>
    </row>
    <row r="940" spans="2:9">
      <c r="B940" s="116">
        <v>37812971</v>
      </c>
      <c r="C940" s="119">
        <v>6</v>
      </c>
      <c r="D940" s="120">
        <f>VLOOKUP(B940,[3]ziaci!$A$1:$B$2102,2,FALSE)</f>
        <v>248</v>
      </c>
      <c r="E940" s="119">
        <f>IFERROR(VLOOKUP(B940,'[3]ZS s kniznicou'!$A$2:$A$1092,1,FALSE),0)</f>
        <v>37812971</v>
      </c>
      <c r="F940" s="450" t="str">
        <f t="shared" si="26"/>
        <v>do 50</v>
      </c>
      <c r="G940" s="451" t="str">
        <f t="shared" si="26"/>
        <v>151-250</v>
      </c>
      <c r="H940" s="428"/>
      <c r="I940" s="428"/>
    </row>
    <row r="941" spans="2:9">
      <c r="B941" s="116">
        <v>37813277</v>
      </c>
      <c r="C941" s="119">
        <v>6</v>
      </c>
      <c r="D941" s="120">
        <f>VLOOKUP(B941,[3]ziaci!$A$1:$B$2102,2,FALSE)</f>
        <v>344</v>
      </c>
      <c r="E941" s="119">
        <f>IFERROR(VLOOKUP(B941,'[3]ZS s kniznicou'!$A$2:$A$1092,1,FALSE),0)</f>
        <v>37813277</v>
      </c>
      <c r="F941" s="450" t="str">
        <f t="shared" si="26"/>
        <v>do 50</v>
      </c>
      <c r="G941" s="451" t="str">
        <f t="shared" si="26"/>
        <v>251 a viac</v>
      </c>
      <c r="H941" s="428"/>
      <c r="I941" s="428"/>
    </row>
    <row r="942" spans="2:9">
      <c r="B942" s="116">
        <v>37810898</v>
      </c>
      <c r="C942" s="119">
        <v>6</v>
      </c>
      <c r="D942" s="120">
        <f>VLOOKUP(B942,[3]ziaci!$A$1:$B$2102,2,FALSE)</f>
        <v>506.33333333333326</v>
      </c>
      <c r="E942" s="119">
        <f>IFERROR(VLOOKUP(B942,'[3]ZS s kniznicou'!$A$2:$A$1092,1,FALSE),0)</f>
        <v>37810898</v>
      </c>
      <c r="F942" s="450" t="str">
        <f t="shared" si="26"/>
        <v>do 50</v>
      </c>
      <c r="G942" s="451" t="str">
        <f t="shared" si="26"/>
        <v>251 a viac</v>
      </c>
      <c r="H942" s="428"/>
      <c r="I942" s="428"/>
    </row>
    <row r="943" spans="2:9">
      <c r="B943" s="116">
        <v>37813056</v>
      </c>
      <c r="C943" s="119">
        <v>6</v>
      </c>
      <c r="D943" s="120">
        <f>VLOOKUP(B943,[3]ziaci!$A$1:$B$2102,2,FALSE)</f>
        <v>487.99999999999994</v>
      </c>
      <c r="E943" s="119">
        <f>IFERROR(VLOOKUP(B943,'[3]ZS s kniznicou'!$A$2:$A$1092,1,FALSE),0)</f>
        <v>37813056</v>
      </c>
      <c r="F943" s="450" t="str">
        <f t="shared" si="26"/>
        <v>do 50</v>
      </c>
      <c r="G943" s="451" t="str">
        <f t="shared" si="26"/>
        <v>251 a viac</v>
      </c>
      <c r="H943" s="428"/>
      <c r="I943" s="428"/>
    </row>
    <row r="944" spans="2:9">
      <c r="B944" s="116">
        <v>51786249</v>
      </c>
      <c r="C944" s="119">
        <v>6</v>
      </c>
      <c r="D944" s="120">
        <f>VLOOKUP(B944,[3]ziaci!$A$1:$B$2102,2,FALSE)</f>
        <v>327</v>
      </c>
      <c r="E944" s="119">
        <f>IFERROR(VLOOKUP(B944,'[3]ZS s kniznicou'!$A$2:$A$1092,1,FALSE),0)</f>
        <v>51786249</v>
      </c>
      <c r="F944" s="450" t="str">
        <f t="shared" si="26"/>
        <v>do 50</v>
      </c>
      <c r="G944" s="451" t="str">
        <f t="shared" si="26"/>
        <v>251 a viac</v>
      </c>
      <c r="H944" s="428"/>
      <c r="I944" s="428"/>
    </row>
    <row r="945" spans="2:9">
      <c r="B945" s="116">
        <v>37831798</v>
      </c>
      <c r="C945" s="119">
        <v>6</v>
      </c>
      <c r="D945" s="120">
        <f>VLOOKUP(B945,[3]ziaci!$A$1:$B$2102,2,FALSE)</f>
        <v>106.33333333333331</v>
      </c>
      <c r="E945" s="119">
        <f>IFERROR(VLOOKUP(B945,'[3]ZS s kniznicou'!$A$2:$A$1092,1,FALSE),0)</f>
        <v>37831798</v>
      </c>
      <c r="F945" s="450" t="str">
        <f t="shared" si="26"/>
        <v>do 50</v>
      </c>
      <c r="G945" s="451" t="str">
        <f t="shared" si="26"/>
        <v>51-150</v>
      </c>
      <c r="H945" s="428"/>
      <c r="I945" s="428"/>
    </row>
    <row r="946" spans="2:9">
      <c r="B946" s="116">
        <v>37873971</v>
      </c>
      <c r="C946" s="119">
        <v>6</v>
      </c>
      <c r="D946" s="120">
        <f>VLOOKUP(B946,[3]ziaci!$A$1:$B$2102,2,FALSE)</f>
        <v>280.66666666666663</v>
      </c>
      <c r="E946" s="119">
        <f>IFERROR(VLOOKUP(B946,'[3]ZS s kniznicou'!$A$2:$A$1092,1,FALSE),0)</f>
        <v>37873971</v>
      </c>
      <c r="F946" s="450" t="str">
        <f t="shared" si="26"/>
        <v>do 50</v>
      </c>
      <c r="G946" s="451" t="str">
        <f t="shared" si="26"/>
        <v>251 a viac</v>
      </c>
      <c r="H946" s="428"/>
      <c r="I946" s="428"/>
    </row>
    <row r="947" spans="2:9">
      <c r="B947" s="116">
        <v>37941658</v>
      </c>
      <c r="C947" s="119">
        <v>6</v>
      </c>
      <c r="D947" s="120">
        <f>VLOOKUP(B947,[3]ziaci!$A$1:$B$2102,2,FALSE)</f>
        <v>68</v>
      </c>
      <c r="E947" s="119">
        <f>IFERROR(VLOOKUP(B947,'[3]ZS s kniznicou'!$A$2:$A$1092,1,FALSE),0)</f>
        <v>37941658</v>
      </c>
      <c r="F947" s="450" t="str">
        <f t="shared" si="26"/>
        <v>do 50</v>
      </c>
      <c r="G947" s="451" t="str">
        <f t="shared" si="26"/>
        <v>51-150</v>
      </c>
      <c r="H947" s="428"/>
      <c r="I947" s="428"/>
    </row>
    <row r="948" spans="2:9">
      <c r="B948" s="116">
        <v>37791605</v>
      </c>
      <c r="C948" s="119">
        <v>6</v>
      </c>
      <c r="D948" s="120">
        <f>VLOOKUP(B948,[3]ziaci!$A$1:$B$2102,2,FALSE)</f>
        <v>602.33333333333326</v>
      </c>
      <c r="E948" s="119">
        <f>IFERROR(VLOOKUP(B948,'[3]ZS s kniznicou'!$A$2:$A$1092,1,FALSE),0)</f>
        <v>37791605</v>
      </c>
      <c r="F948" s="450" t="str">
        <f t="shared" si="26"/>
        <v>do 50</v>
      </c>
      <c r="G948" s="451" t="str">
        <f t="shared" si="26"/>
        <v>251 a viac</v>
      </c>
      <c r="H948" s="428"/>
      <c r="I948" s="428"/>
    </row>
    <row r="949" spans="2:9">
      <c r="B949" s="116">
        <v>37873911</v>
      </c>
      <c r="C949" s="119">
        <v>6</v>
      </c>
      <c r="D949" s="120">
        <f>VLOOKUP(B949,[3]ziaci!$A$1:$B$2102,2,FALSE)</f>
        <v>163.66666666666666</v>
      </c>
      <c r="E949" s="119">
        <f>IFERROR(VLOOKUP(B949,'[3]ZS s kniznicou'!$A$2:$A$1092,1,FALSE),0)</f>
        <v>37873911</v>
      </c>
      <c r="F949" s="450" t="str">
        <f t="shared" si="26"/>
        <v>do 50</v>
      </c>
      <c r="G949" s="451" t="str">
        <f t="shared" si="26"/>
        <v>151-250</v>
      </c>
      <c r="H949" s="428"/>
      <c r="I949" s="428"/>
    </row>
    <row r="950" spans="2:9">
      <c r="B950" s="116">
        <v>37873237</v>
      </c>
      <c r="C950" s="119">
        <v>6</v>
      </c>
      <c r="D950" s="120">
        <f>VLOOKUP(B950,[3]ziaci!$A$1:$B$2102,2,FALSE)</f>
        <v>177.66666666666666</v>
      </c>
      <c r="E950" s="119">
        <f>IFERROR(VLOOKUP(B950,'[3]ZS s kniznicou'!$A$2:$A$1092,1,FALSE),0)</f>
        <v>37873237</v>
      </c>
      <c r="F950" s="450" t="str">
        <f t="shared" si="26"/>
        <v>do 50</v>
      </c>
      <c r="G950" s="451" t="str">
        <f t="shared" si="26"/>
        <v>151-250</v>
      </c>
      <c r="H950" s="428"/>
      <c r="I950" s="428"/>
    </row>
    <row r="951" spans="2:9">
      <c r="B951" s="116">
        <v>37876970</v>
      </c>
      <c r="C951" s="119">
        <v>6</v>
      </c>
      <c r="D951" s="120">
        <f>VLOOKUP(B951,[3]ziaci!$A$1:$B$2102,2,FALSE)</f>
        <v>113</v>
      </c>
      <c r="E951" s="119">
        <f>IFERROR(VLOOKUP(B951,'[3]ZS s kniznicou'!$A$2:$A$1092,1,FALSE),0)</f>
        <v>37876970</v>
      </c>
      <c r="F951" s="450" t="str">
        <f t="shared" si="26"/>
        <v>do 50</v>
      </c>
      <c r="G951" s="451" t="str">
        <f t="shared" si="26"/>
        <v>51-150</v>
      </c>
      <c r="H951" s="428"/>
      <c r="I951" s="428"/>
    </row>
    <row r="952" spans="2:9">
      <c r="B952" s="116">
        <v>710064489</v>
      </c>
      <c r="C952" s="119">
        <v>6</v>
      </c>
      <c r="D952" s="120">
        <f>VLOOKUP(B952,[3]ziaci!$A$1:$B$2102,2,FALSE)</f>
        <v>48.333333333333329</v>
      </c>
      <c r="E952" s="119">
        <f>IFERROR(VLOOKUP(B952,'[3]ZS s kniznicou'!$A$2:$A$1092,1,FALSE),0)</f>
        <v>710064489</v>
      </c>
      <c r="F952" s="450" t="str">
        <f t="shared" si="26"/>
        <v>do 50</v>
      </c>
      <c r="G952" s="451" t="str">
        <f t="shared" si="26"/>
        <v>do 50</v>
      </c>
      <c r="H952" s="428"/>
      <c r="I952" s="428"/>
    </row>
    <row r="953" spans="2:9">
      <c r="B953" s="116">
        <v>35544198</v>
      </c>
      <c r="C953" s="119">
        <v>6</v>
      </c>
      <c r="D953" s="120">
        <f>VLOOKUP(B953,[3]ziaci!$A$1:$B$2102,2,FALSE)</f>
        <v>252.33333333333331</v>
      </c>
      <c r="E953" s="119">
        <f>IFERROR(VLOOKUP(B953,'[3]ZS s kniznicou'!$A$2:$A$1092,1,FALSE),0)</f>
        <v>35544198</v>
      </c>
      <c r="F953" s="450" t="str">
        <f t="shared" si="26"/>
        <v>do 50</v>
      </c>
      <c r="G953" s="451" t="str">
        <f t="shared" si="26"/>
        <v>251 a viac</v>
      </c>
      <c r="H953" s="428"/>
      <c r="I953" s="428"/>
    </row>
    <row r="954" spans="2:9">
      <c r="B954" s="116">
        <v>35542276</v>
      </c>
      <c r="C954" s="119">
        <v>6</v>
      </c>
      <c r="D954" s="120">
        <f>VLOOKUP(B954,[3]ziaci!$A$1:$B$2102,2,FALSE)</f>
        <v>152</v>
      </c>
      <c r="E954" s="119">
        <f>IFERROR(VLOOKUP(B954,'[3]ZS s kniznicou'!$A$2:$A$1092,1,FALSE),0)</f>
        <v>35542276</v>
      </c>
      <c r="F954" s="450" t="str">
        <f t="shared" si="26"/>
        <v>do 50</v>
      </c>
      <c r="G954" s="451" t="str">
        <f t="shared" si="26"/>
        <v>151-250</v>
      </c>
      <c r="H954" s="428"/>
      <c r="I954" s="428"/>
    </row>
    <row r="955" spans="2:9">
      <c r="B955" s="116">
        <v>50639668</v>
      </c>
      <c r="C955" s="119">
        <v>6</v>
      </c>
      <c r="D955" s="120">
        <f>VLOOKUP(B955,[3]ziaci!$A$1:$B$2102,2,FALSE)</f>
        <v>254.66666666666666</v>
      </c>
      <c r="E955" s="119">
        <f>IFERROR(VLOOKUP(B955,'[3]ZS s kniznicou'!$A$2:$A$1092,1,FALSE),0)</f>
        <v>50639668</v>
      </c>
      <c r="F955" s="450" t="str">
        <f t="shared" si="26"/>
        <v>do 50</v>
      </c>
      <c r="G955" s="451" t="str">
        <f t="shared" si="26"/>
        <v>251 a viac</v>
      </c>
      <c r="H955" s="428"/>
      <c r="I955" s="428"/>
    </row>
    <row r="956" spans="2:9">
      <c r="B956" s="116">
        <v>31773729</v>
      </c>
      <c r="C956" s="119">
        <v>5</v>
      </c>
      <c r="D956" s="120">
        <f>VLOOKUP(B956,[3]ziaci!$A$1:$B$2102,2,FALSE)</f>
        <v>493.33333333333326</v>
      </c>
      <c r="E956" s="119">
        <f>IFERROR(VLOOKUP(B956,'[3]ZS s kniznicou'!$A$2:$A$1092,1,FALSE),0)</f>
        <v>31773729</v>
      </c>
      <c r="F956" s="450" t="str">
        <f t="shared" si="26"/>
        <v>do 50</v>
      </c>
      <c r="G956" s="451" t="str">
        <f t="shared" si="26"/>
        <v>251 a viac</v>
      </c>
      <c r="H956" s="428"/>
      <c r="I956" s="428"/>
    </row>
    <row r="957" spans="2:9">
      <c r="B957" s="116">
        <v>36086576</v>
      </c>
      <c r="C957" s="119">
        <v>5</v>
      </c>
      <c r="D957" s="120">
        <f>VLOOKUP(B957,[3]ziaci!$A$1:$B$2102,2,FALSE)</f>
        <v>626</v>
      </c>
      <c r="E957" s="119">
        <f>IFERROR(VLOOKUP(B957,'[3]ZS s kniznicou'!$A$2:$A$1092,1,FALSE),0)</f>
        <v>36086576</v>
      </c>
      <c r="F957" s="450" t="str">
        <f t="shared" si="26"/>
        <v>do 50</v>
      </c>
      <c r="G957" s="451" t="str">
        <f t="shared" si="26"/>
        <v>251 a viac</v>
      </c>
      <c r="H957" s="428"/>
      <c r="I957" s="428"/>
    </row>
    <row r="958" spans="2:9">
      <c r="B958" s="116">
        <v>36081001</v>
      </c>
      <c r="C958" s="119">
        <v>5</v>
      </c>
      <c r="D958" s="120">
        <f>VLOOKUP(B958,[3]ziaci!$A$1:$B$2102,2,FALSE)</f>
        <v>477.33333333333331</v>
      </c>
      <c r="E958" s="119">
        <f>IFERROR(VLOOKUP(B958,'[3]ZS s kniznicou'!$A$2:$A$1092,1,FALSE),0)</f>
        <v>36081001</v>
      </c>
      <c r="F958" s="450" t="str">
        <f t="shared" si="26"/>
        <v>do 50</v>
      </c>
      <c r="G958" s="451" t="str">
        <f t="shared" si="26"/>
        <v>251 a viac</v>
      </c>
      <c r="H958" s="428"/>
      <c r="I958" s="428"/>
    </row>
    <row r="959" spans="2:9">
      <c r="B959" s="116">
        <v>37836706</v>
      </c>
      <c r="C959" s="119">
        <v>5</v>
      </c>
      <c r="D959" s="120">
        <f>VLOOKUP(B959,[3]ziaci!$A$1:$B$2102,2,FALSE)</f>
        <v>527.33333333333326</v>
      </c>
      <c r="E959" s="119">
        <f>IFERROR(VLOOKUP(B959,'[3]ZS s kniznicou'!$A$2:$A$1092,1,FALSE),0)</f>
        <v>37836706</v>
      </c>
      <c r="F959" s="450" t="str">
        <f t="shared" si="26"/>
        <v>do 50</v>
      </c>
      <c r="G959" s="451" t="str">
        <f t="shared" si="26"/>
        <v>251 a viac</v>
      </c>
      <c r="H959" s="428"/>
      <c r="I959" s="428"/>
    </row>
    <row r="960" spans="2:9">
      <c r="B960" s="116">
        <v>37838377</v>
      </c>
      <c r="C960" s="119">
        <v>5</v>
      </c>
      <c r="D960" s="120">
        <f>VLOOKUP(B960,[3]ziaci!$A$1:$B$2102,2,FALSE)</f>
        <v>113.66666666666666</v>
      </c>
      <c r="E960" s="119">
        <f>IFERROR(VLOOKUP(B960,'[3]ZS s kniznicou'!$A$2:$A$1092,1,FALSE),0)</f>
        <v>37838377</v>
      </c>
      <c r="F960" s="450" t="str">
        <f t="shared" si="26"/>
        <v>do 50</v>
      </c>
      <c r="G960" s="451" t="str">
        <f t="shared" si="26"/>
        <v>51-150</v>
      </c>
      <c r="H960" s="428"/>
      <c r="I960" s="428"/>
    </row>
    <row r="961" spans="2:9">
      <c r="B961" s="116">
        <v>37837044</v>
      </c>
      <c r="C961" s="119">
        <v>5</v>
      </c>
      <c r="D961" s="120">
        <f>VLOOKUP(B961,[3]ziaci!$A$1:$B$2102,2,FALSE)</f>
        <v>114.66666666666666</v>
      </c>
      <c r="E961" s="119">
        <f>IFERROR(VLOOKUP(B961,'[3]ZS s kniznicou'!$A$2:$A$1092,1,FALSE),0)</f>
        <v>37837044</v>
      </c>
      <c r="F961" s="450" t="str">
        <f t="shared" si="26"/>
        <v>do 50</v>
      </c>
      <c r="G961" s="451" t="str">
        <f t="shared" si="26"/>
        <v>51-150</v>
      </c>
      <c r="H961" s="428"/>
      <c r="I961" s="428"/>
    </row>
    <row r="962" spans="2:9">
      <c r="B962" s="116">
        <v>37838326</v>
      </c>
      <c r="C962" s="119">
        <v>5</v>
      </c>
      <c r="D962" s="120">
        <f>VLOOKUP(B962,[3]ziaci!$A$1:$B$2102,2,FALSE)</f>
        <v>404</v>
      </c>
      <c r="E962" s="119">
        <f>IFERROR(VLOOKUP(B962,'[3]ZS s kniznicou'!$A$2:$A$1092,1,FALSE),0)</f>
        <v>37838326</v>
      </c>
      <c r="F962" s="450" t="str">
        <f t="shared" si="26"/>
        <v>do 50</v>
      </c>
      <c r="G962" s="451" t="str">
        <f t="shared" si="26"/>
        <v>251 a viac</v>
      </c>
      <c r="H962" s="428"/>
      <c r="I962" s="428"/>
    </row>
    <row r="963" spans="2:9">
      <c r="B963" s="116">
        <v>710057148</v>
      </c>
      <c r="C963" s="119">
        <v>5</v>
      </c>
      <c r="D963" s="120">
        <f>VLOOKUP(B963,[3]ziaci!$A$1:$B$2102,2,FALSE)</f>
        <v>17.333333333333332</v>
      </c>
      <c r="E963" s="119">
        <f>IFERROR(VLOOKUP(B963,'[3]ZS s kniznicou'!$A$2:$A$1092,1,FALSE),0)</f>
        <v>710057148</v>
      </c>
      <c r="F963" s="450" t="str">
        <f t="shared" si="26"/>
        <v>do 50</v>
      </c>
      <c r="G963" s="451" t="str">
        <f t="shared" si="26"/>
        <v>do 50</v>
      </c>
      <c r="H963" s="428"/>
      <c r="I963" s="428"/>
    </row>
    <row r="964" spans="2:9">
      <c r="B964" s="116">
        <v>36078514</v>
      </c>
      <c r="C964" s="119">
        <v>5</v>
      </c>
      <c r="D964" s="120">
        <f>VLOOKUP(B964,[3]ziaci!$A$1:$B$2102,2,FALSE)</f>
        <v>509.99999999999994</v>
      </c>
      <c r="E964" s="119">
        <f>IFERROR(VLOOKUP(B964,'[3]ZS s kniznicou'!$A$2:$A$1092,1,FALSE),0)</f>
        <v>36078514</v>
      </c>
      <c r="F964" s="450" t="str">
        <f t="shared" si="26"/>
        <v>do 50</v>
      </c>
      <c r="G964" s="451" t="str">
        <f t="shared" si="26"/>
        <v>251 a viac</v>
      </c>
      <c r="H964" s="428"/>
      <c r="I964" s="428"/>
    </row>
    <row r="965" spans="2:9">
      <c r="B965" s="116">
        <v>36080403</v>
      </c>
      <c r="C965" s="119">
        <v>5</v>
      </c>
      <c r="D965" s="120">
        <f>VLOOKUP(B965,[3]ziaci!$A$1:$B$2102,2,FALSE)</f>
        <v>356</v>
      </c>
      <c r="E965" s="119">
        <f>IFERROR(VLOOKUP(B965,'[3]ZS s kniznicou'!$A$2:$A$1092,1,FALSE),0)</f>
        <v>36080403</v>
      </c>
      <c r="F965" s="450" t="str">
        <f t="shared" si="26"/>
        <v>do 50</v>
      </c>
      <c r="G965" s="451" t="str">
        <f t="shared" si="26"/>
        <v>251 a viac</v>
      </c>
      <c r="H965" s="428"/>
      <c r="I965" s="428"/>
    </row>
    <row r="966" spans="2:9">
      <c r="B966" s="116">
        <v>37836617</v>
      </c>
      <c r="C966" s="119">
        <v>5</v>
      </c>
      <c r="D966" s="120">
        <f>VLOOKUP(B966,[3]ziaci!$A$1:$B$2102,2,FALSE)</f>
        <v>546.33333333333326</v>
      </c>
      <c r="E966" s="119">
        <f>IFERROR(VLOOKUP(B966,'[3]ZS s kniznicou'!$A$2:$A$1092,1,FALSE),0)</f>
        <v>37836617</v>
      </c>
      <c r="F966" s="450" t="str">
        <f t="shared" si="26"/>
        <v>do 50</v>
      </c>
      <c r="G966" s="451" t="str">
        <f t="shared" si="26"/>
        <v>251 a viac</v>
      </c>
      <c r="H966" s="428"/>
      <c r="I966" s="428"/>
    </row>
    <row r="967" spans="2:9">
      <c r="B967" s="116">
        <v>36125610</v>
      </c>
      <c r="C967" s="119">
        <v>5</v>
      </c>
      <c r="D967" s="120">
        <f>VLOOKUP(B967,[3]ziaci!$A$1:$B$2102,2,FALSE)</f>
        <v>271</v>
      </c>
      <c r="E967" s="119">
        <f>IFERROR(VLOOKUP(B967,'[3]ZS s kniznicou'!$A$2:$A$1092,1,FALSE),0)</f>
        <v>36125610</v>
      </c>
      <c r="F967" s="450" t="str">
        <f t="shared" si="26"/>
        <v>do 50</v>
      </c>
      <c r="G967" s="451" t="str">
        <f t="shared" si="26"/>
        <v>251 a viac</v>
      </c>
      <c r="H967" s="428"/>
      <c r="I967" s="428"/>
    </row>
    <row r="968" spans="2:9">
      <c r="B968" s="116">
        <v>36125075</v>
      </c>
      <c r="C968" s="119">
        <v>5</v>
      </c>
      <c r="D968" s="120">
        <f>VLOOKUP(B968,[3]ziaci!$A$1:$B$2102,2,FALSE)</f>
        <v>160</v>
      </c>
      <c r="E968" s="119">
        <f>IFERROR(VLOOKUP(B968,'[3]ZS s kniznicou'!$A$2:$A$1092,1,FALSE),0)</f>
        <v>36125075</v>
      </c>
      <c r="F968" s="450" t="str">
        <f t="shared" si="26"/>
        <v>do 50</v>
      </c>
      <c r="G968" s="451" t="str">
        <f t="shared" si="26"/>
        <v>151-250</v>
      </c>
      <c r="H968" s="428"/>
      <c r="I968" s="428"/>
    </row>
    <row r="969" spans="2:9">
      <c r="B969" s="116">
        <v>35995963</v>
      </c>
      <c r="C969" s="119">
        <v>5</v>
      </c>
      <c r="D969" s="120">
        <f>VLOOKUP(B969,[3]ziaci!$A$1:$B$2102,2,FALSE)</f>
        <v>362.66666666666663</v>
      </c>
      <c r="E969" s="119">
        <f>IFERROR(VLOOKUP(B969,'[3]ZS s kniznicou'!$A$2:$A$1092,1,FALSE),0)</f>
        <v>35995963</v>
      </c>
      <c r="F969" s="450" t="str">
        <f t="shared" si="26"/>
        <v>do 50</v>
      </c>
      <c r="G969" s="451" t="str">
        <f t="shared" si="26"/>
        <v>251 a viac</v>
      </c>
      <c r="H969" s="428"/>
      <c r="I969" s="428"/>
    </row>
    <row r="970" spans="2:9">
      <c r="B970" s="116">
        <v>36126934</v>
      </c>
      <c r="C970" s="119">
        <v>5</v>
      </c>
      <c r="D970" s="120">
        <f>VLOOKUP(B970,[3]ziaci!$A$1:$B$2102,2,FALSE)</f>
        <v>490</v>
      </c>
      <c r="E970" s="119">
        <f>IFERROR(VLOOKUP(B970,'[3]ZS s kniznicou'!$A$2:$A$1092,1,FALSE),0)</f>
        <v>0</v>
      </c>
      <c r="F970" s="450" t="str">
        <f t="shared" si="26"/>
        <v>do 50</v>
      </c>
      <c r="G970" s="451" t="str">
        <f t="shared" si="26"/>
        <v>251 a viac</v>
      </c>
      <c r="H970" s="428"/>
      <c r="I970" s="428"/>
    </row>
    <row r="971" spans="2:9">
      <c r="B971" s="116">
        <v>37965859</v>
      </c>
      <c r="C971" s="119">
        <v>5</v>
      </c>
      <c r="D971" s="120">
        <f>VLOOKUP(B971,[3]ziaci!$A$1:$B$2102,2,FALSE)</f>
        <v>942.66666666666652</v>
      </c>
      <c r="E971" s="119">
        <f>IFERROR(VLOOKUP(B971,'[3]ZS s kniznicou'!$A$2:$A$1092,1,FALSE),0)</f>
        <v>37965859</v>
      </c>
      <c r="F971" s="450" t="str">
        <f t="shared" si="26"/>
        <v>do 50</v>
      </c>
      <c r="G971" s="451" t="str">
        <f t="shared" si="26"/>
        <v>251 a viac</v>
      </c>
      <c r="H971" s="428"/>
      <c r="I971" s="428"/>
    </row>
    <row r="972" spans="2:9">
      <c r="B972" s="116">
        <v>37866885</v>
      </c>
      <c r="C972" s="119">
        <v>5</v>
      </c>
      <c r="D972" s="120">
        <f>VLOOKUP(B972,[3]ziaci!$A$1:$B$2102,2,FALSE)</f>
        <v>135.66666666666666</v>
      </c>
      <c r="E972" s="119">
        <f>IFERROR(VLOOKUP(B972,'[3]ZS s kniznicou'!$A$2:$A$1092,1,FALSE),0)</f>
        <v>37866885</v>
      </c>
      <c r="F972" s="450" t="str">
        <f t="shared" si="26"/>
        <v>do 50</v>
      </c>
      <c r="G972" s="451" t="str">
        <f t="shared" si="26"/>
        <v>51-150</v>
      </c>
      <c r="H972" s="428"/>
      <c r="I972" s="428"/>
    </row>
    <row r="973" spans="2:9">
      <c r="B973" s="116">
        <v>37860704</v>
      </c>
      <c r="C973" s="119">
        <v>5</v>
      </c>
      <c r="D973" s="120">
        <f>VLOOKUP(B973,[3]ziaci!$A$1:$B$2102,2,FALSE)</f>
        <v>254.99999999999997</v>
      </c>
      <c r="E973" s="119">
        <f>IFERROR(VLOOKUP(B973,'[3]ZS s kniznicou'!$A$2:$A$1092,1,FALSE),0)</f>
        <v>37860704</v>
      </c>
      <c r="F973" s="450" t="str">
        <f t="shared" si="26"/>
        <v>do 50</v>
      </c>
      <c r="G973" s="451" t="str">
        <f t="shared" si="26"/>
        <v>251 a viac</v>
      </c>
      <c r="H973" s="428"/>
      <c r="I973" s="428"/>
    </row>
    <row r="974" spans="2:9">
      <c r="B974" s="116">
        <v>37838407</v>
      </c>
      <c r="C974" s="119">
        <v>5</v>
      </c>
      <c r="D974" s="120">
        <f>VLOOKUP(B974,[3]ziaci!$A$1:$B$2102,2,FALSE)</f>
        <v>451.99999999999994</v>
      </c>
      <c r="E974" s="119">
        <f>IFERROR(VLOOKUP(B974,'[3]ZS s kniznicou'!$A$2:$A$1092,1,FALSE),0)</f>
        <v>0</v>
      </c>
      <c r="F974" s="450" t="str">
        <f t="shared" si="26"/>
        <v>do 50</v>
      </c>
      <c r="G974" s="451" t="str">
        <f t="shared" si="26"/>
        <v>251 a viac</v>
      </c>
      <c r="H974" s="428"/>
      <c r="I974" s="428"/>
    </row>
    <row r="975" spans="2:9">
      <c r="B975" s="116">
        <v>37990357</v>
      </c>
      <c r="C975" s="119">
        <v>5</v>
      </c>
      <c r="D975" s="120">
        <f>VLOOKUP(B975,[3]ziaci!$A$1:$B$2102,2,FALSE)</f>
        <v>593.33333333333326</v>
      </c>
      <c r="E975" s="119">
        <f>IFERROR(VLOOKUP(B975,'[3]ZS s kniznicou'!$A$2:$A$1092,1,FALSE),0)</f>
        <v>0</v>
      </c>
      <c r="F975" s="450" t="str">
        <f t="shared" si="26"/>
        <v>do 50</v>
      </c>
      <c r="G975" s="451" t="str">
        <f t="shared" si="26"/>
        <v>251 a viac</v>
      </c>
      <c r="H975" s="428"/>
      <c r="I975" s="428"/>
    </row>
    <row r="976" spans="2:9">
      <c r="B976" s="116">
        <v>36080438</v>
      </c>
      <c r="C976" s="119">
        <v>5</v>
      </c>
      <c r="D976" s="120">
        <f>VLOOKUP(B976,[3]ziaci!$A$1:$B$2102,2,FALSE)</f>
        <v>195.33333333333331</v>
      </c>
      <c r="E976" s="119">
        <f>IFERROR(VLOOKUP(B976,'[3]ZS s kniznicou'!$A$2:$A$1092,1,FALSE),0)</f>
        <v>0</v>
      </c>
      <c r="F976" s="450" t="str">
        <f t="shared" si="26"/>
        <v>do 50</v>
      </c>
      <c r="G976" s="451" t="str">
        <f t="shared" si="26"/>
        <v>151-250</v>
      </c>
      <c r="H976" s="428"/>
      <c r="I976" s="428"/>
    </row>
    <row r="977" spans="2:9">
      <c r="B977" s="116">
        <v>36126985</v>
      </c>
      <c r="C977" s="119">
        <v>5</v>
      </c>
      <c r="D977" s="120">
        <f>VLOOKUP(B977,[3]ziaci!$A$1:$B$2102,2,FALSE)</f>
        <v>561.66666666666663</v>
      </c>
      <c r="E977" s="119">
        <f>IFERROR(VLOOKUP(B977,'[3]ZS s kniznicou'!$A$2:$A$1092,1,FALSE),0)</f>
        <v>0</v>
      </c>
      <c r="F977" s="450" t="str">
        <f t="shared" si="26"/>
        <v>do 50</v>
      </c>
      <c r="G977" s="451" t="str">
        <f t="shared" si="26"/>
        <v>251 a viac</v>
      </c>
      <c r="H977" s="428"/>
      <c r="I977" s="428"/>
    </row>
    <row r="978" spans="2:9">
      <c r="B978" s="116">
        <v>37865030</v>
      </c>
      <c r="C978" s="119">
        <v>5</v>
      </c>
      <c r="D978" s="120">
        <f>VLOOKUP(B978,[3]ziaci!$A$1:$B$2102,2,FALSE)</f>
        <v>75</v>
      </c>
      <c r="E978" s="119">
        <f>IFERROR(VLOOKUP(B978,'[3]ZS s kniznicou'!$A$2:$A$1092,1,FALSE),0)</f>
        <v>0</v>
      </c>
      <c r="F978" s="450" t="str">
        <f t="shared" si="26"/>
        <v>do 50</v>
      </c>
      <c r="G978" s="451" t="str">
        <f t="shared" si="26"/>
        <v>51-150</v>
      </c>
      <c r="H978" s="428"/>
      <c r="I978" s="428"/>
    </row>
    <row r="979" spans="2:9">
      <c r="B979" s="116">
        <v>37864203</v>
      </c>
      <c r="C979" s="119">
        <v>5</v>
      </c>
      <c r="D979" s="120">
        <f>VLOOKUP(B979,[3]ziaci!$A$1:$B$2102,2,FALSE)</f>
        <v>52.666666666666657</v>
      </c>
      <c r="E979" s="119">
        <f>IFERROR(VLOOKUP(B979,'[3]ZS s kniznicou'!$A$2:$A$1092,1,FALSE),0)</f>
        <v>0</v>
      </c>
      <c r="F979" s="450" t="str">
        <f t="shared" si="26"/>
        <v>do 50</v>
      </c>
      <c r="G979" s="451" t="str">
        <f t="shared" si="26"/>
        <v>51-150</v>
      </c>
      <c r="H979" s="428"/>
      <c r="I979" s="428"/>
    </row>
    <row r="980" spans="2:9">
      <c r="B980" s="116">
        <v>37864211</v>
      </c>
      <c r="C980" s="119">
        <v>5</v>
      </c>
      <c r="D980" s="120">
        <f>VLOOKUP(B980,[3]ziaci!$A$1:$B$2102,2,FALSE)</f>
        <v>71.333333333333329</v>
      </c>
      <c r="E980" s="119">
        <f>IFERROR(VLOOKUP(B980,'[3]ZS s kniznicou'!$A$2:$A$1092,1,FALSE),0)</f>
        <v>0</v>
      </c>
      <c r="F980" s="450" t="str">
        <f t="shared" si="26"/>
        <v>do 50</v>
      </c>
      <c r="G980" s="451" t="str">
        <f t="shared" si="26"/>
        <v>51-150</v>
      </c>
      <c r="H980" s="428"/>
      <c r="I980" s="428"/>
    </row>
    <row r="981" spans="2:9">
      <c r="B981" s="116">
        <v>37864467</v>
      </c>
      <c r="C981" s="119">
        <v>5</v>
      </c>
      <c r="D981" s="120">
        <f>VLOOKUP(B981,[3]ziaci!$A$1:$B$2102,2,FALSE)</f>
        <v>80</v>
      </c>
      <c r="E981" s="119">
        <f>IFERROR(VLOOKUP(B981,'[3]ZS s kniznicou'!$A$2:$A$1092,1,FALSE),0)</f>
        <v>0</v>
      </c>
      <c r="F981" s="450" t="str">
        <f t="shared" si="26"/>
        <v>do 50</v>
      </c>
      <c r="G981" s="451" t="str">
        <f t="shared" si="26"/>
        <v>51-150</v>
      </c>
      <c r="H981" s="428"/>
      <c r="I981" s="428"/>
    </row>
    <row r="982" spans="2:9">
      <c r="B982" s="116">
        <v>37812505</v>
      </c>
      <c r="C982" s="119">
        <v>5</v>
      </c>
      <c r="D982" s="120">
        <f>VLOOKUP(B982,[3]ziaci!$A$1:$B$2102,2,FALSE)</f>
        <v>298.33333333333331</v>
      </c>
      <c r="E982" s="119">
        <f>IFERROR(VLOOKUP(B982,'[3]ZS s kniznicou'!$A$2:$A$1092,1,FALSE),0)</f>
        <v>37812505</v>
      </c>
      <c r="F982" s="450" t="str">
        <f t="shared" si="26"/>
        <v>do 50</v>
      </c>
      <c r="G982" s="451" t="str">
        <f t="shared" si="26"/>
        <v>251 a viac</v>
      </c>
      <c r="H982" s="428"/>
      <c r="I982" s="428"/>
    </row>
    <row r="983" spans="2:9">
      <c r="B983" s="116">
        <v>37864556</v>
      </c>
      <c r="C983" s="119">
        <v>5</v>
      </c>
      <c r="D983" s="120">
        <f>VLOOKUP(B983,[3]ziaci!$A$1:$B$2102,2,FALSE)</f>
        <v>232.66666666666666</v>
      </c>
      <c r="E983" s="119">
        <f>IFERROR(VLOOKUP(B983,'[3]ZS s kniznicou'!$A$2:$A$1092,1,FALSE),0)</f>
        <v>0</v>
      </c>
      <c r="F983" s="450" t="str">
        <f t="shared" ref="F983:G1046" si="27">IF(C983&lt;51,"do 50",IF(C983&lt;151,"51-150",IF(C983&lt;251,"151-250","251 a viac")))</f>
        <v>do 50</v>
      </c>
      <c r="G983" s="451" t="str">
        <f t="shared" si="27"/>
        <v>151-250</v>
      </c>
      <c r="H983" s="428"/>
      <c r="I983" s="428"/>
    </row>
    <row r="984" spans="2:9">
      <c r="B984" s="116">
        <v>37860950</v>
      </c>
      <c r="C984" s="119">
        <v>5</v>
      </c>
      <c r="D984" s="120">
        <f>VLOOKUP(B984,[3]ziaci!$A$1:$B$2102,2,FALSE)</f>
        <v>122.33333333333331</v>
      </c>
      <c r="E984" s="119">
        <f>IFERROR(VLOOKUP(B984,'[3]ZS s kniznicou'!$A$2:$A$1092,1,FALSE),0)</f>
        <v>0</v>
      </c>
      <c r="F984" s="450" t="str">
        <f t="shared" si="27"/>
        <v>do 50</v>
      </c>
      <c r="G984" s="451" t="str">
        <f t="shared" si="27"/>
        <v>51-150</v>
      </c>
      <c r="H984" s="428"/>
      <c r="I984" s="428"/>
    </row>
    <row r="985" spans="2:9">
      <c r="B985" s="116">
        <v>37865153</v>
      </c>
      <c r="C985" s="119">
        <v>5</v>
      </c>
      <c r="D985" s="120">
        <f>VLOOKUP(B985,[3]ziaci!$A$1:$B$2102,2,FALSE)</f>
        <v>80</v>
      </c>
      <c r="E985" s="119">
        <f>IFERROR(VLOOKUP(B985,'[3]ZS s kniznicou'!$A$2:$A$1092,1,FALSE),0)</f>
        <v>0</v>
      </c>
      <c r="F985" s="450" t="str">
        <f t="shared" si="27"/>
        <v>do 50</v>
      </c>
      <c r="G985" s="451" t="str">
        <f t="shared" si="27"/>
        <v>51-150</v>
      </c>
      <c r="H985" s="428"/>
      <c r="I985" s="428"/>
    </row>
    <row r="986" spans="2:9">
      <c r="B986" s="116">
        <v>37865391</v>
      </c>
      <c r="C986" s="119">
        <v>5</v>
      </c>
      <c r="D986" s="120">
        <f>VLOOKUP(B986,[3]ziaci!$A$1:$B$2102,2,FALSE)</f>
        <v>133.33333333333331</v>
      </c>
      <c r="E986" s="119">
        <f>IFERROR(VLOOKUP(B986,'[3]ZS s kniznicou'!$A$2:$A$1092,1,FALSE),0)</f>
        <v>0</v>
      </c>
      <c r="F986" s="450" t="str">
        <f t="shared" si="27"/>
        <v>do 50</v>
      </c>
      <c r="G986" s="451" t="str">
        <f t="shared" si="27"/>
        <v>51-150</v>
      </c>
      <c r="H986" s="428"/>
      <c r="I986" s="428"/>
    </row>
    <row r="987" spans="2:9">
      <c r="B987" s="116">
        <v>37812289</v>
      </c>
      <c r="C987" s="119">
        <v>5</v>
      </c>
      <c r="D987" s="120">
        <f>VLOOKUP(B987,[3]ziaci!$A$1:$B$2102,2,FALSE)</f>
        <v>190.33333333333331</v>
      </c>
      <c r="E987" s="119">
        <f>IFERROR(VLOOKUP(B987,'[3]ZS s kniznicou'!$A$2:$A$1092,1,FALSE),0)</f>
        <v>0</v>
      </c>
      <c r="F987" s="450" t="str">
        <f t="shared" si="27"/>
        <v>do 50</v>
      </c>
      <c r="G987" s="451" t="str">
        <f t="shared" si="27"/>
        <v>151-250</v>
      </c>
      <c r="H987" s="428"/>
      <c r="I987" s="428"/>
    </row>
    <row r="988" spans="2:9">
      <c r="B988" s="116">
        <v>37812521</v>
      </c>
      <c r="C988" s="119">
        <v>5</v>
      </c>
      <c r="D988" s="120">
        <f>VLOOKUP(B988,[3]ziaci!$A$1:$B$2102,2,FALSE)</f>
        <v>285</v>
      </c>
      <c r="E988" s="119">
        <f>IFERROR(VLOOKUP(B988,'[3]ZS s kniznicou'!$A$2:$A$1092,1,FALSE),0)</f>
        <v>0</v>
      </c>
      <c r="F988" s="450" t="str">
        <f t="shared" si="27"/>
        <v>do 50</v>
      </c>
      <c r="G988" s="451" t="str">
        <f t="shared" si="27"/>
        <v>251 a viac</v>
      </c>
      <c r="H988" s="428"/>
      <c r="I988" s="428"/>
    </row>
    <row r="989" spans="2:9">
      <c r="B989" s="116">
        <v>37812378</v>
      </c>
      <c r="C989" s="119">
        <v>5</v>
      </c>
      <c r="D989" s="120">
        <f>VLOOKUP(B989,[3]ziaci!$A$1:$B$2102,2,FALSE)</f>
        <v>268.66666666666663</v>
      </c>
      <c r="E989" s="119">
        <f>IFERROR(VLOOKUP(B989,'[3]ZS s kniznicou'!$A$2:$A$1092,1,FALSE),0)</f>
        <v>37812378</v>
      </c>
      <c r="F989" s="450" t="str">
        <f t="shared" si="27"/>
        <v>do 50</v>
      </c>
      <c r="G989" s="451" t="str">
        <f t="shared" si="27"/>
        <v>251 a viac</v>
      </c>
      <c r="H989" s="428"/>
      <c r="I989" s="428"/>
    </row>
    <row r="990" spans="2:9">
      <c r="B990" s="116">
        <v>37810693</v>
      </c>
      <c r="C990" s="119">
        <v>5</v>
      </c>
      <c r="D990" s="120">
        <f>VLOOKUP(B990,[3]ziaci!$A$1:$B$2102,2,FALSE)</f>
        <v>118.33333333333331</v>
      </c>
      <c r="E990" s="119">
        <f>IFERROR(VLOOKUP(B990,'[3]ZS s kniznicou'!$A$2:$A$1092,1,FALSE),0)</f>
        <v>0</v>
      </c>
      <c r="F990" s="450" t="str">
        <f t="shared" si="27"/>
        <v>do 50</v>
      </c>
      <c r="G990" s="451" t="str">
        <f t="shared" si="27"/>
        <v>51-150</v>
      </c>
      <c r="H990" s="428"/>
      <c r="I990" s="428"/>
    </row>
    <row r="991" spans="2:9">
      <c r="B991" s="116">
        <v>37810448</v>
      </c>
      <c r="C991" s="119">
        <v>5</v>
      </c>
      <c r="D991" s="120">
        <f>VLOOKUP(B991,[3]ziaci!$A$1:$B$2102,2,FALSE)</f>
        <v>563</v>
      </c>
      <c r="E991" s="119">
        <f>IFERROR(VLOOKUP(B991,'[3]ZS s kniznicou'!$A$2:$A$1092,1,FALSE),0)</f>
        <v>0</v>
      </c>
      <c r="F991" s="450" t="str">
        <f t="shared" si="27"/>
        <v>do 50</v>
      </c>
      <c r="G991" s="451" t="str">
        <f t="shared" si="27"/>
        <v>251 a viac</v>
      </c>
      <c r="H991" s="428"/>
      <c r="I991" s="428"/>
    </row>
    <row r="992" spans="2:9">
      <c r="B992" s="116">
        <v>37811801</v>
      </c>
      <c r="C992" s="119">
        <v>5</v>
      </c>
      <c r="D992" s="120">
        <f>VLOOKUP(B992,[3]ziaci!$A$1:$B$2102,2,FALSE)</f>
        <v>372</v>
      </c>
      <c r="E992" s="119">
        <f>IFERROR(VLOOKUP(B992,'[3]ZS s kniznicou'!$A$2:$A$1092,1,FALSE),0)</f>
        <v>0</v>
      </c>
      <c r="F992" s="450" t="str">
        <f t="shared" si="27"/>
        <v>do 50</v>
      </c>
      <c r="G992" s="451" t="str">
        <f t="shared" si="27"/>
        <v>251 a viac</v>
      </c>
      <c r="H992" s="428"/>
      <c r="I992" s="428"/>
    </row>
    <row r="993" spans="2:9">
      <c r="B993" s="116">
        <v>37813251</v>
      </c>
      <c r="C993" s="119">
        <v>5</v>
      </c>
      <c r="D993" s="120">
        <f>VLOOKUP(B993,[3]ziaci!$A$1:$B$2102,2,FALSE)</f>
        <v>94.666666666666657</v>
      </c>
      <c r="E993" s="119">
        <f>IFERROR(VLOOKUP(B993,'[3]ZS s kniznicou'!$A$2:$A$1092,1,FALSE),0)</f>
        <v>0</v>
      </c>
      <c r="F993" s="450" t="str">
        <f t="shared" si="27"/>
        <v>do 50</v>
      </c>
      <c r="G993" s="451" t="str">
        <f t="shared" si="27"/>
        <v>51-150</v>
      </c>
      <c r="H993" s="428"/>
      <c r="I993" s="428"/>
    </row>
    <row r="994" spans="2:9">
      <c r="B994" s="116">
        <v>710058268</v>
      </c>
      <c r="C994" s="119">
        <v>5</v>
      </c>
      <c r="D994" s="120">
        <f>VLOOKUP(B994,[3]ziaci!$A$1:$B$2102,2,FALSE)</f>
        <v>23</v>
      </c>
      <c r="E994" s="119">
        <f>IFERROR(VLOOKUP(B994,'[3]ZS s kniznicou'!$A$2:$A$1092,1,FALSE),0)</f>
        <v>0</v>
      </c>
      <c r="F994" s="450" t="str">
        <f t="shared" si="27"/>
        <v>do 50</v>
      </c>
      <c r="G994" s="451" t="str">
        <f t="shared" si="27"/>
        <v>do 50</v>
      </c>
      <c r="H994" s="428"/>
      <c r="I994" s="428"/>
    </row>
    <row r="995" spans="2:9">
      <c r="B995" s="116">
        <v>35991372</v>
      </c>
      <c r="C995" s="119">
        <v>5</v>
      </c>
      <c r="D995" s="120">
        <f>VLOOKUP(B995,[3]ziaci!$A$1:$B$2102,2,FALSE)</f>
        <v>195</v>
      </c>
      <c r="E995" s="119">
        <f>IFERROR(VLOOKUP(B995,'[3]ZS s kniznicou'!$A$2:$A$1092,1,FALSE),0)</f>
        <v>0</v>
      </c>
      <c r="F995" s="450" t="str">
        <f t="shared" si="27"/>
        <v>do 50</v>
      </c>
      <c r="G995" s="451" t="str">
        <f t="shared" si="27"/>
        <v>151-250</v>
      </c>
      <c r="H995" s="428"/>
      <c r="I995" s="428"/>
    </row>
    <row r="996" spans="2:9">
      <c r="B996" s="116">
        <v>710059019</v>
      </c>
      <c r="C996" s="119">
        <v>5</v>
      </c>
      <c r="D996" s="120">
        <f>VLOOKUP(B996,[3]ziaci!$A$1:$B$2102,2,FALSE)</f>
        <v>25.666666666666664</v>
      </c>
      <c r="E996" s="119">
        <f>IFERROR(VLOOKUP(B996,'[3]ZS s kniznicou'!$A$2:$A$1092,1,FALSE),0)</f>
        <v>0</v>
      </c>
      <c r="F996" s="450" t="str">
        <f t="shared" si="27"/>
        <v>do 50</v>
      </c>
      <c r="G996" s="451" t="str">
        <f t="shared" si="27"/>
        <v>do 50</v>
      </c>
      <c r="H996" s="428"/>
      <c r="I996" s="428"/>
    </row>
    <row r="997" spans="2:9">
      <c r="B997" s="116">
        <v>710059736</v>
      </c>
      <c r="C997" s="119">
        <v>5</v>
      </c>
      <c r="D997" s="120">
        <f>VLOOKUP(B997,[3]ziaci!$A$1:$B$2102,2,FALSE)</f>
        <v>40</v>
      </c>
      <c r="E997" s="119">
        <f>IFERROR(VLOOKUP(B997,'[3]ZS s kniznicou'!$A$2:$A$1092,1,FALSE),0)</f>
        <v>0</v>
      </c>
      <c r="F997" s="450" t="str">
        <f t="shared" si="27"/>
        <v>do 50</v>
      </c>
      <c r="G997" s="451" t="str">
        <f t="shared" si="27"/>
        <v>do 50</v>
      </c>
      <c r="H997" s="428"/>
      <c r="I997" s="428"/>
    </row>
    <row r="998" spans="2:9">
      <c r="B998" s="116">
        <v>35650729</v>
      </c>
      <c r="C998" s="119">
        <v>5</v>
      </c>
      <c r="D998" s="120">
        <f>VLOOKUP(B998,[3]ziaci!$A$1:$B$2102,2,FALSE)</f>
        <v>51.333333333333329</v>
      </c>
      <c r="E998" s="119">
        <f>IFERROR(VLOOKUP(B998,'[3]ZS s kniznicou'!$A$2:$A$1092,1,FALSE),0)</f>
        <v>0</v>
      </c>
      <c r="F998" s="450" t="str">
        <f t="shared" si="27"/>
        <v>do 50</v>
      </c>
      <c r="G998" s="451" t="str">
        <f t="shared" si="27"/>
        <v>51-150</v>
      </c>
      <c r="H998" s="428"/>
      <c r="I998" s="428"/>
    </row>
    <row r="999" spans="2:9">
      <c r="B999" s="116">
        <v>37831275</v>
      </c>
      <c r="C999" s="119">
        <v>5</v>
      </c>
      <c r="D999" s="120">
        <f>VLOOKUP(B999,[3]ziaci!$A$1:$B$2102,2,FALSE)</f>
        <v>377.33333333333331</v>
      </c>
      <c r="E999" s="119">
        <f>IFERROR(VLOOKUP(B999,'[3]ZS s kniznicou'!$A$2:$A$1092,1,FALSE),0)</f>
        <v>0</v>
      </c>
      <c r="F999" s="450" t="str">
        <f t="shared" si="27"/>
        <v>do 50</v>
      </c>
      <c r="G999" s="451" t="str">
        <f t="shared" si="27"/>
        <v>251 a viac</v>
      </c>
      <c r="H999" s="428"/>
      <c r="I999" s="428"/>
    </row>
    <row r="1000" spans="2:9">
      <c r="B1000" s="116">
        <v>37955942</v>
      </c>
      <c r="C1000" s="119">
        <v>5</v>
      </c>
      <c r="D1000" s="120">
        <f>VLOOKUP(B1000,[3]ziaci!$A$1:$B$2102,2,FALSE)</f>
        <v>99.999999999999986</v>
      </c>
      <c r="E1000" s="119">
        <f>IFERROR(VLOOKUP(B1000,'[3]ZS s kniznicou'!$A$2:$A$1092,1,FALSE),0)</f>
        <v>0</v>
      </c>
      <c r="F1000" s="450" t="str">
        <f t="shared" si="27"/>
        <v>do 50</v>
      </c>
      <c r="G1000" s="451" t="str">
        <f t="shared" si="27"/>
        <v>51-150</v>
      </c>
      <c r="H1000" s="428"/>
      <c r="I1000" s="428"/>
    </row>
    <row r="1001" spans="2:9">
      <c r="B1001" s="116">
        <v>36158321</v>
      </c>
      <c r="C1001" s="119">
        <v>5</v>
      </c>
      <c r="D1001" s="120">
        <f>VLOOKUP(B1001,[3]ziaci!$A$1:$B$2102,2,FALSE)</f>
        <v>263.66666666666663</v>
      </c>
      <c r="E1001" s="119">
        <f>IFERROR(VLOOKUP(B1001,'[3]ZS s kniznicou'!$A$2:$A$1092,1,FALSE),0)</f>
        <v>0</v>
      </c>
      <c r="F1001" s="450" t="str">
        <f t="shared" si="27"/>
        <v>do 50</v>
      </c>
      <c r="G1001" s="451" t="str">
        <f t="shared" si="27"/>
        <v>251 a viac</v>
      </c>
      <c r="H1001" s="428"/>
      <c r="I1001" s="428"/>
    </row>
    <row r="1002" spans="2:9">
      <c r="B1002" s="116">
        <v>710061960</v>
      </c>
      <c r="C1002" s="119">
        <v>5</v>
      </c>
      <c r="D1002" s="120">
        <f>VLOOKUP(B1002,[3]ziaci!$A$1:$B$2102,2,FALSE)</f>
        <v>43</v>
      </c>
      <c r="E1002" s="119">
        <f>IFERROR(VLOOKUP(B1002,'[3]ZS s kniznicou'!$A$2:$A$1092,1,FALSE),0)</f>
        <v>0</v>
      </c>
      <c r="F1002" s="450" t="str">
        <f t="shared" si="27"/>
        <v>do 50</v>
      </c>
      <c r="G1002" s="451" t="str">
        <f t="shared" si="27"/>
        <v>do 50</v>
      </c>
      <c r="H1002" s="428"/>
      <c r="I1002" s="428"/>
    </row>
    <row r="1003" spans="2:9">
      <c r="B1003" s="116">
        <v>710062079</v>
      </c>
      <c r="C1003" s="119">
        <v>5</v>
      </c>
      <c r="D1003" s="120">
        <f>VLOOKUP(B1003,[3]ziaci!$A$1:$B$2102,2,FALSE)</f>
        <v>21.666666666666664</v>
      </c>
      <c r="E1003" s="119">
        <f>IFERROR(VLOOKUP(B1003,'[3]ZS s kniznicou'!$A$2:$A$1092,1,FALSE),0)</f>
        <v>0</v>
      </c>
      <c r="F1003" s="450" t="str">
        <f t="shared" si="27"/>
        <v>do 50</v>
      </c>
      <c r="G1003" s="451" t="str">
        <f t="shared" si="27"/>
        <v>do 50</v>
      </c>
      <c r="H1003" s="428"/>
      <c r="I1003" s="428"/>
    </row>
    <row r="1004" spans="2:9">
      <c r="B1004" s="116">
        <v>710063121</v>
      </c>
      <c r="C1004" s="119">
        <v>5</v>
      </c>
      <c r="D1004" s="120">
        <f>VLOOKUP(B1004,[3]ziaci!$A$1:$B$2102,2,FALSE)</f>
        <v>15.666666666666666</v>
      </c>
      <c r="E1004" s="119">
        <f>IFERROR(VLOOKUP(B1004,'[3]ZS s kniznicou'!$A$2:$A$1092,1,FALSE),0)</f>
        <v>0</v>
      </c>
      <c r="F1004" s="450" t="str">
        <f t="shared" si="27"/>
        <v>do 50</v>
      </c>
      <c r="G1004" s="451" t="str">
        <f t="shared" si="27"/>
        <v>do 50</v>
      </c>
      <c r="H1004" s="428"/>
      <c r="I1004" s="428"/>
    </row>
    <row r="1005" spans="2:9">
      <c r="B1005" s="116">
        <v>35569417</v>
      </c>
      <c r="C1005" s="119">
        <v>5</v>
      </c>
      <c r="D1005" s="120">
        <f>VLOOKUP(B1005,[3]ziaci!$A$1:$B$2102,2,FALSE)</f>
        <v>51.666666666666664</v>
      </c>
      <c r="E1005" s="119">
        <f>IFERROR(VLOOKUP(B1005,'[3]ZS s kniznicou'!$A$2:$A$1092,1,FALSE),0)</f>
        <v>0</v>
      </c>
      <c r="F1005" s="450" t="str">
        <f t="shared" si="27"/>
        <v>do 50</v>
      </c>
      <c r="G1005" s="451" t="str">
        <f t="shared" si="27"/>
        <v>51-150</v>
      </c>
      <c r="H1005" s="428"/>
      <c r="I1005" s="428"/>
    </row>
    <row r="1006" spans="2:9">
      <c r="B1006" s="116">
        <v>31263119</v>
      </c>
      <c r="C1006" s="119">
        <v>5</v>
      </c>
      <c r="D1006" s="120">
        <f>VLOOKUP(B1006,[3]ziaci!$A$1:$B$2102,2,FALSE)</f>
        <v>353</v>
      </c>
      <c r="E1006" s="119">
        <f>IFERROR(VLOOKUP(B1006,'[3]ZS s kniznicou'!$A$2:$A$1092,1,FALSE),0)</f>
        <v>0</v>
      </c>
      <c r="F1006" s="450" t="str">
        <f t="shared" si="27"/>
        <v>do 50</v>
      </c>
      <c r="G1006" s="451" t="str">
        <f t="shared" si="27"/>
        <v>251 a viac</v>
      </c>
      <c r="H1006" s="428"/>
      <c r="I1006" s="428"/>
    </row>
    <row r="1007" spans="2:9">
      <c r="B1007" s="116">
        <v>35542616</v>
      </c>
      <c r="C1007" s="119">
        <v>5</v>
      </c>
      <c r="D1007" s="120">
        <f>VLOOKUP(B1007,[3]ziaci!$A$1:$B$2102,2,FALSE)</f>
        <v>512</v>
      </c>
      <c r="E1007" s="119">
        <f>IFERROR(VLOOKUP(B1007,'[3]ZS s kniznicou'!$A$2:$A$1092,1,FALSE),0)</f>
        <v>0</v>
      </c>
      <c r="F1007" s="450" t="str">
        <f t="shared" si="27"/>
        <v>do 50</v>
      </c>
      <c r="G1007" s="451" t="str">
        <f t="shared" si="27"/>
        <v>251 a viac</v>
      </c>
      <c r="H1007" s="428"/>
      <c r="I1007" s="428"/>
    </row>
    <row r="1008" spans="2:9">
      <c r="B1008" s="116">
        <v>42107652</v>
      </c>
      <c r="C1008" s="119">
        <v>5</v>
      </c>
      <c r="D1008" s="120">
        <f>VLOOKUP(B1008,[3]ziaci!$A$1:$B$2102,2,FALSE)</f>
        <v>183.33333333333331</v>
      </c>
      <c r="E1008" s="119">
        <f>IFERROR(VLOOKUP(B1008,'[3]ZS s kniznicou'!$A$2:$A$1092,1,FALSE),0)</f>
        <v>0</v>
      </c>
      <c r="F1008" s="450" t="str">
        <f t="shared" si="27"/>
        <v>do 50</v>
      </c>
      <c r="G1008" s="451" t="str">
        <f t="shared" si="27"/>
        <v>151-250</v>
      </c>
      <c r="H1008" s="428"/>
      <c r="I1008" s="428"/>
    </row>
    <row r="1009" spans="2:9">
      <c r="B1009" s="116">
        <v>42242533</v>
      </c>
      <c r="C1009" s="119">
        <v>5</v>
      </c>
      <c r="D1009" s="120">
        <f>VLOOKUP(B1009,[3]ziaci!$A$1:$B$2102,2,FALSE)</f>
        <v>23.333333333333332</v>
      </c>
      <c r="E1009" s="119">
        <f>IFERROR(VLOOKUP(B1009,'[3]ZS s kniznicou'!$A$2:$A$1092,1,FALSE),0)</f>
        <v>0</v>
      </c>
      <c r="F1009" s="450" t="str">
        <f t="shared" si="27"/>
        <v>do 50</v>
      </c>
      <c r="G1009" s="451" t="str">
        <f t="shared" si="27"/>
        <v>do 50</v>
      </c>
      <c r="H1009" s="428"/>
      <c r="I1009" s="428"/>
    </row>
    <row r="1010" spans="2:9">
      <c r="B1010" s="116">
        <v>37813617</v>
      </c>
      <c r="C1010" s="119">
        <v>5</v>
      </c>
      <c r="D1010" s="120">
        <f>VLOOKUP(B1010,[3]ziaci!$A$1:$B$2102,2,FALSE)</f>
        <v>247.33333333333331</v>
      </c>
      <c r="E1010" s="119">
        <f>IFERROR(VLOOKUP(B1010,'[3]ZS s kniznicou'!$A$2:$A$1092,1,FALSE),0)</f>
        <v>37813617</v>
      </c>
      <c r="F1010" s="450" t="str">
        <f t="shared" si="27"/>
        <v>do 50</v>
      </c>
      <c r="G1010" s="451" t="str">
        <f t="shared" si="27"/>
        <v>151-250</v>
      </c>
      <c r="H1010" s="428"/>
      <c r="I1010" s="428"/>
    </row>
    <row r="1011" spans="2:9">
      <c r="B1011" s="116">
        <v>37909533</v>
      </c>
      <c r="C1011" s="119">
        <v>5</v>
      </c>
      <c r="D1011" s="120">
        <f>VLOOKUP(B1011,[3]ziaci!$A$1:$B$2102,2,FALSE)</f>
        <v>202.66666666666666</v>
      </c>
      <c r="E1011" s="119">
        <f>IFERROR(VLOOKUP(B1011,'[3]ZS s kniznicou'!$A$2:$A$1092,1,FALSE),0)</f>
        <v>0</v>
      </c>
      <c r="F1011" s="450" t="str">
        <f t="shared" si="27"/>
        <v>do 50</v>
      </c>
      <c r="G1011" s="451" t="str">
        <f t="shared" si="27"/>
        <v>151-250</v>
      </c>
      <c r="H1011" s="428"/>
      <c r="I1011" s="428"/>
    </row>
    <row r="1012" spans="2:9">
      <c r="B1012" s="116">
        <v>710058942</v>
      </c>
      <c r="C1012" s="119">
        <v>5</v>
      </c>
      <c r="D1012" s="120">
        <f>VLOOKUP(B1012,[3]ziaci!$A$1:$B$2102,2,FALSE)</f>
        <v>24</v>
      </c>
      <c r="E1012" s="119">
        <f>IFERROR(VLOOKUP(B1012,'[3]ZS s kniznicou'!$A$2:$A$1092,1,FALSE),0)</f>
        <v>710058942</v>
      </c>
      <c r="F1012" s="450" t="str">
        <f t="shared" si="27"/>
        <v>do 50</v>
      </c>
      <c r="G1012" s="451" t="str">
        <f t="shared" si="27"/>
        <v>do 50</v>
      </c>
      <c r="H1012" s="428"/>
      <c r="I1012" s="428"/>
    </row>
    <row r="1013" spans="2:9">
      <c r="B1013" s="116">
        <v>710059051</v>
      </c>
      <c r="C1013" s="119">
        <v>5</v>
      </c>
      <c r="D1013" s="120">
        <f>VLOOKUP(B1013,[3]ziaci!$A$1:$B$2102,2,FALSE)</f>
        <v>16</v>
      </c>
      <c r="E1013" s="119">
        <f>IFERROR(VLOOKUP(B1013,'[3]ZS s kniznicou'!$A$2:$A$1092,1,FALSE),0)</f>
        <v>710059051</v>
      </c>
      <c r="F1013" s="450" t="str">
        <f t="shared" si="27"/>
        <v>do 50</v>
      </c>
      <c r="G1013" s="451" t="str">
        <f t="shared" si="27"/>
        <v>do 50</v>
      </c>
      <c r="H1013" s="428"/>
      <c r="I1013" s="428"/>
    </row>
    <row r="1014" spans="2:9">
      <c r="B1014" s="116">
        <v>710059795</v>
      </c>
      <c r="C1014" s="119">
        <v>5</v>
      </c>
      <c r="D1014" s="120">
        <f>VLOOKUP(B1014,[3]ziaci!$A$1:$B$2102,2,FALSE)</f>
        <v>23</v>
      </c>
      <c r="E1014" s="119">
        <f>IFERROR(VLOOKUP(B1014,'[3]ZS s kniznicou'!$A$2:$A$1092,1,FALSE),0)</f>
        <v>710059795</v>
      </c>
      <c r="F1014" s="450" t="str">
        <f t="shared" si="27"/>
        <v>do 50</v>
      </c>
      <c r="G1014" s="451" t="str">
        <f t="shared" si="27"/>
        <v>do 50</v>
      </c>
      <c r="H1014" s="428"/>
      <c r="I1014" s="428"/>
    </row>
    <row r="1015" spans="2:9">
      <c r="B1015" s="116">
        <v>37888692</v>
      </c>
      <c r="C1015" s="119">
        <v>5</v>
      </c>
      <c r="D1015" s="120">
        <f>VLOOKUP(B1015,[3]ziaci!$A$1:$B$2102,2,FALSE)</f>
        <v>93</v>
      </c>
      <c r="E1015" s="119">
        <f>IFERROR(VLOOKUP(B1015,'[3]ZS s kniznicou'!$A$2:$A$1092,1,FALSE),0)</f>
        <v>37888692</v>
      </c>
      <c r="F1015" s="450" t="str">
        <f t="shared" si="27"/>
        <v>do 50</v>
      </c>
      <c r="G1015" s="451" t="str">
        <f t="shared" si="27"/>
        <v>51-150</v>
      </c>
      <c r="H1015" s="428"/>
      <c r="I1015" s="428"/>
    </row>
    <row r="1016" spans="2:9">
      <c r="B1016" s="116">
        <v>37833791</v>
      </c>
      <c r="C1016" s="119">
        <v>5</v>
      </c>
      <c r="D1016" s="120">
        <f>VLOOKUP(B1016,[3]ziaci!$A$1:$B$2102,2,FALSE)</f>
        <v>202.33333333333331</v>
      </c>
      <c r="E1016" s="119">
        <f>IFERROR(VLOOKUP(B1016,'[3]ZS s kniznicou'!$A$2:$A$1092,1,FALSE),0)</f>
        <v>37833791</v>
      </c>
      <c r="F1016" s="450" t="str">
        <f t="shared" si="27"/>
        <v>do 50</v>
      </c>
      <c r="G1016" s="451" t="str">
        <f t="shared" si="27"/>
        <v>151-250</v>
      </c>
      <c r="H1016" s="428"/>
      <c r="I1016" s="428"/>
    </row>
    <row r="1017" spans="2:9">
      <c r="B1017" s="116">
        <v>37874381</v>
      </c>
      <c r="C1017" s="119">
        <v>5</v>
      </c>
      <c r="D1017" s="120">
        <f>VLOOKUP(B1017,[3]ziaci!$A$1:$B$2102,2,FALSE)</f>
        <v>125</v>
      </c>
      <c r="E1017" s="119">
        <f>IFERROR(VLOOKUP(B1017,'[3]ZS s kniznicou'!$A$2:$A$1092,1,FALSE),0)</f>
        <v>37874381</v>
      </c>
      <c r="F1017" s="450" t="str">
        <f t="shared" si="27"/>
        <v>do 50</v>
      </c>
      <c r="G1017" s="451" t="str">
        <f t="shared" si="27"/>
        <v>51-150</v>
      </c>
      <c r="H1017" s="428"/>
      <c r="I1017" s="428"/>
    </row>
    <row r="1018" spans="2:9">
      <c r="B1018" s="116">
        <v>37942743</v>
      </c>
      <c r="C1018" s="119">
        <v>5</v>
      </c>
      <c r="D1018" s="120">
        <f>VLOOKUP(B1018,[3]ziaci!$A$1:$B$2102,2,FALSE)</f>
        <v>157.33333333333331</v>
      </c>
      <c r="E1018" s="119">
        <f>IFERROR(VLOOKUP(B1018,'[3]ZS s kniznicou'!$A$2:$A$1092,1,FALSE),0)</f>
        <v>0</v>
      </c>
      <c r="F1018" s="450" t="str">
        <f t="shared" si="27"/>
        <v>do 50</v>
      </c>
      <c r="G1018" s="451" t="str">
        <f t="shared" si="27"/>
        <v>151-250</v>
      </c>
      <c r="H1018" s="428"/>
      <c r="I1018" s="428"/>
    </row>
    <row r="1019" spans="2:9">
      <c r="B1019" s="116">
        <v>35544244</v>
      </c>
      <c r="C1019" s="119">
        <v>5</v>
      </c>
      <c r="D1019" s="120">
        <f>VLOOKUP(B1019,[3]ziaci!$A$1:$B$2102,2,FALSE)</f>
        <v>140.33333333333331</v>
      </c>
      <c r="E1019" s="119">
        <f>IFERROR(VLOOKUP(B1019,'[3]ZS s kniznicou'!$A$2:$A$1092,1,FALSE),0)</f>
        <v>35544244</v>
      </c>
      <c r="F1019" s="450" t="str">
        <f t="shared" si="27"/>
        <v>do 50</v>
      </c>
      <c r="G1019" s="451" t="str">
        <f t="shared" si="27"/>
        <v>51-150</v>
      </c>
      <c r="H1019" s="428"/>
      <c r="I1019" s="428"/>
    </row>
    <row r="1020" spans="2:9">
      <c r="B1020" s="116">
        <v>710062052</v>
      </c>
      <c r="C1020" s="119">
        <v>5</v>
      </c>
      <c r="D1020" s="120">
        <f>VLOOKUP(B1020,[3]ziaci!$A$1:$B$2102,2,FALSE)</f>
        <v>37</v>
      </c>
      <c r="E1020" s="119">
        <f>IFERROR(VLOOKUP(B1020,'[3]ZS s kniznicou'!$A$2:$A$1092,1,FALSE),0)</f>
        <v>710062052</v>
      </c>
      <c r="F1020" s="450" t="str">
        <f t="shared" si="27"/>
        <v>do 50</v>
      </c>
      <c r="G1020" s="451" t="str">
        <f t="shared" si="27"/>
        <v>do 50</v>
      </c>
      <c r="H1020" s="428"/>
      <c r="I1020" s="428"/>
    </row>
    <row r="1021" spans="2:9">
      <c r="B1021" s="116">
        <v>31263097</v>
      </c>
      <c r="C1021" s="119">
        <v>5</v>
      </c>
      <c r="D1021" s="120">
        <f>VLOOKUP(B1021,[3]ziaci!$A$1:$B$2102,2,FALSE)</f>
        <v>525.33333333333326</v>
      </c>
      <c r="E1021" s="119">
        <f>IFERROR(VLOOKUP(B1021,'[3]ZS s kniznicou'!$A$2:$A$1092,1,FALSE),0)</f>
        <v>31263097</v>
      </c>
      <c r="F1021" s="450" t="str">
        <f t="shared" si="27"/>
        <v>do 50</v>
      </c>
      <c r="G1021" s="451" t="str">
        <f t="shared" si="27"/>
        <v>251 a viac</v>
      </c>
      <c r="H1021" s="428"/>
      <c r="I1021" s="428"/>
    </row>
    <row r="1022" spans="2:9">
      <c r="B1022" s="116">
        <v>35540486</v>
      </c>
      <c r="C1022" s="119">
        <v>5</v>
      </c>
      <c r="D1022" s="120">
        <f>VLOOKUP(B1022,[3]ziaci!$A$1:$B$2102,2,FALSE)</f>
        <v>362.66666666666663</v>
      </c>
      <c r="E1022" s="119">
        <f>IFERROR(VLOOKUP(B1022,'[3]ZS s kniznicou'!$A$2:$A$1092,1,FALSE),0)</f>
        <v>35540486</v>
      </c>
      <c r="F1022" s="450" t="str">
        <f t="shared" si="27"/>
        <v>do 50</v>
      </c>
      <c r="G1022" s="451" t="str">
        <f t="shared" si="27"/>
        <v>251 a viac</v>
      </c>
      <c r="H1022" s="428"/>
      <c r="I1022" s="428"/>
    </row>
    <row r="1023" spans="2:9">
      <c r="B1023" s="116">
        <v>50295829</v>
      </c>
      <c r="C1023" s="119">
        <v>5</v>
      </c>
      <c r="D1023" s="120">
        <f>VLOOKUP(B1023,[3]ziaci!$A$1:$B$2102,2,FALSE)</f>
        <v>132</v>
      </c>
      <c r="E1023" s="119">
        <f>IFERROR(VLOOKUP(B1023,'[3]ZS s kniznicou'!$A$2:$A$1092,1,FALSE),0)</f>
        <v>0</v>
      </c>
      <c r="F1023" s="450" t="str">
        <f t="shared" si="27"/>
        <v>do 50</v>
      </c>
      <c r="G1023" s="451" t="str">
        <f t="shared" si="27"/>
        <v>51-150</v>
      </c>
      <c r="H1023" s="428"/>
      <c r="I1023" s="428"/>
    </row>
    <row r="1024" spans="2:9">
      <c r="B1024" s="116">
        <v>36063924</v>
      </c>
      <c r="C1024" s="119">
        <v>4</v>
      </c>
      <c r="D1024" s="120">
        <f>VLOOKUP(B1024,[3]ziaci!$A$1:$B$2102,2,FALSE)</f>
        <v>189.33333333333331</v>
      </c>
      <c r="E1024" s="119">
        <f>IFERROR(VLOOKUP(B1024,'[3]ZS s kniznicou'!$A$2:$A$1092,1,FALSE),0)</f>
        <v>36063924</v>
      </c>
      <c r="F1024" s="450" t="str">
        <f t="shared" si="27"/>
        <v>do 50</v>
      </c>
      <c r="G1024" s="451" t="str">
        <f t="shared" si="27"/>
        <v>151-250</v>
      </c>
      <c r="H1024" s="428"/>
      <c r="I1024" s="428"/>
    </row>
    <row r="1025" spans="2:9">
      <c r="B1025" s="116">
        <v>31780539</v>
      </c>
      <c r="C1025" s="119">
        <v>4</v>
      </c>
      <c r="D1025" s="120">
        <f>VLOOKUP(B1025,[3]ziaci!$A$1:$B$2102,2,FALSE)</f>
        <v>298</v>
      </c>
      <c r="E1025" s="119">
        <f>IFERROR(VLOOKUP(B1025,'[3]ZS s kniznicou'!$A$2:$A$1092,1,FALSE),0)</f>
        <v>31780539</v>
      </c>
      <c r="F1025" s="450" t="str">
        <f t="shared" si="27"/>
        <v>do 50</v>
      </c>
      <c r="G1025" s="451" t="str">
        <f t="shared" si="27"/>
        <v>251 a viac</v>
      </c>
      <c r="H1025" s="428"/>
      <c r="I1025" s="428"/>
    </row>
    <row r="1026" spans="2:9">
      <c r="B1026" s="116">
        <v>36067334</v>
      </c>
      <c r="C1026" s="119">
        <v>4</v>
      </c>
      <c r="D1026" s="120">
        <f>VLOOKUP(B1026,[3]ziaci!$A$1:$B$2102,2,FALSE)</f>
        <v>355</v>
      </c>
      <c r="E1026" s="119">
        <f>IFERROR(VLOOKUP(B1026,'[3]ZS s kniznicou'!$A$2:$A$1092,1,FALSE),0)</f>
        <v>36067334</v>
      </c>
      <c r="F1026" s="450" t="str">
        <f t="shared" si="27"/>
        <v>do 50</v>
      </c>
      <c r="G1026" s="451" t="str">
        <f t="shared" si="27"/>
        <v>251 a viac</v>
      </c>
      <c r="H1026" s="428"/>
      <c r="I1026" s="428"/>
    </row>
    <row r="1027" spans="2:9">
      <c r="B1027" s="116">
        <v>36094137</v>
      </c>
      <c r="C1027" s="119">
        <v>4</v>
      </c>
      <c r="D1027" s="120">
        <f>VLOOKUP(B1027,[3]ziaci!$A$1:$B$2102,2,FALSE)</f>
        <v>162</v>
      </c>
      <c r="E1027" s="119">
        <f>IFERROR(VLOOKUP(B1027,'[3]ZS s kniznicou'!$A$2:$A$1092,1,FALSE),0)</f>
        <v>36094137</v>
      </c>
      <c r="F1027" s="450" t="str">
        <f t="shared" si="27"/>
        <v>do 50</v>
      </c>
      <c r="G1027" s="451" t="str">
        <f t="shared" si="27"/>
        <v>151-250</v>
      </c>
      <c r="H1027" s="428"/>
      <c r="I1027" s="428"/>
    </row>
    <row r="1028" spans="2:9">
      <c r="B1028" s="116">
        <v>36080527</v>
      </c>
      <c r="C1028" s="119">
        <v>4</v>
      </c>
      <c r="D1028" s="120">
        <f>VLOOKUP(B1028,[3]ziaci!$A$1:$B$2102,2,FALSE)</f>
        <v>352</v>
      </c>
      <c r="E1028" s="119">
        <f>IFERROR(VLOOKUP(B1028,'[3]ZS s kniznicou'!$A$2:$A$1092,1,FALSE),0)</f>
        <v>36080527</v>
      </c>
      <c r="F1028" s="450" t="str">
        <f t="shared" si="27"/>
        <v>do 50</v>
      </c>
      <c r="G1028" s="451" t="str">
        <f t="shared" si="27"/>
        <v>251 a viac</v>
      </c>
      <c r="H1028" s="428"/>
      <c r="I1028" s="428"/>
    </row>
    <row r="1029" spans="2:9">
      <c r="B1029" s="116">
        <v>710056150</v>
      </c>
      <c r="C1029" s="119">
        <v>4</v>
      </c>
      <c r="D1029" s="120">
        <f>VLOOKUP(B1029,[3]ziaci!$A$1:$B$2102,2,FALSE)</f>
        <v>27.666666666666664</v>
      </c>
      <c r="E1029" s="119">
        <f>IFERROR(VLOOKUP(B1029,'[3]ZS s kniznicou'!$A$2:$A$1092,1,FALSE),0)</f>
        <v>710056150</v>
      </c>
      <c r="F1029" s="450" t="str">
        <f t="shared" si="27"/>
        <v>do 50</v>
      </c>
      <c r="G1029" s="451" t="str">
        <f t="shared" si="27"/>
        <v>do 50</v>
      </c>
      <c r="H1029" s="428"/>
      <c r="I1029" s="428"/>
    </row>
    <row r="1030" spans="2:9">
      <c r="B1030" s="116">
        <v>36090379</v>
      </c>
      <c r="C1030" s="119">
        <v>4</v>
      </c>
      <c r="D1030" s="120">
        <f>VLOOKUP(B1030,[3]ziaci!$A$1:$B$2102,2,FALSE)</f>
        <v>111.33333333333333</v>
      </c>
      <c r="E1030" s="119">
        <f>IFERROR(VLOOKUP(B1030,'[3]ZS s kniznicou'!$A$2:$A$1092,1,FALSE),0)</f>
        <v>36090379</v>
      </c>
      <c r="F1030" s="450" t="str">
        <f t="shared" si="27"/>
        <v>do 50</v>
      </c>
      <c r="G1030" s="451" t="str">
        <f t="shared" si="27"/>
        <v>51-150</v>
      </c>
      <c r="H1030" s="428"/>
      <c r="I1030" s="428"/>
    </row>
    <row r="1031" spans="2:9">
      <c r="B1031" s="116">
        <v>36093939</v>
      </c>
      <c r="C1031" s="119">
        <v>4</v>
      </c>
      <c r="D1031" s="120">
        <f>VLOOKUP(B1031,[3]ziaci!$A$1:$B$2102,2,FALSE)</f>
        <v>399</v>
      </c>
      <c r="E1031" s="119">
        <f>IFERROR(VLOOKUP(B1031,'[3]ZS s kniznicou'!$A$2:$A$1092,1,FALSE),0)</f>
        <v>36093939</v>
      </c>
      <c r="F1031" s="450" t="str">
        <f t="shared" si="27"/>
        <v>do 50</v>
      </c>
      <c r="G1031" s="451" t="str">
        <f t="shared" si="27"/>
        <v>251 a viac</v>
      </c>
      <c r="H1031" s="428"/>
      <c r="I1031" s="428"/>
    </row>
    <row r="1032" spans="2:9">
      <c r="B1032" s="116">
        <v>36080471</v>
      </c>
      <c r="C1032" s="119">
        <v>4</v>
      </c>
      <c r="D1032" s="120">
        <f>VLOOKUP(B1032,[3]ziaci!$A$1:$B$2102,2,FALSE)</f>
        <v>137</v>
      </c>
      <c r="E1032" s="119">
        <f>IFERROR(VLOOKUP(B1032,'[3]ZS s kniznicou'!$A$2:$A$1092,1,FALSE),0)</f>
        <v>36080471</v>
      </c>
      <c r="F1032" s="450" t="str">
        <f t="shared" si="27"/>
        <v>do 50</v>
      </c>
      <c r="G1032" s="451" t="str">
        <f t="shared" si="27"/>
        <v>51-150</v>
      </c>
      <c r="H1032" s="428"/>
      <c r="I1032" s="428"/>
    </row>
    <row r="1033" spans="2:9">
      <c r="B1033" s="116">
        <v>35602651</v>
      </c>
      <c r="C1033" s="119">
        <v>4</v>
      </c>
      <c r="D1033" s="120">
        <f>VLOOKUP(B1033,[3]ziaci!$A$1:$B$2102,2,FALSE)</f>
        <v>208.33333333333331</v>
      </c>
      <c r="E1033" s="119">
        <f>IFERROR(VLOOKUP(B1033,'[3]ZS s kniznicou'!$A$2:$A$1092,1,FALSE),0)</f>
        <v>35602651</v>
      </c>
      <c r="F1033" s="450" t="str">
        <f t="shared" si="27"/>
        <v>do 50</v>
      </c>
      <c r="G1033" s="451" t="str">
        <f t="shared" si="27"/>
        <v>151-250</v>
      </c>
      <c r="H1033" s="428"/>
      <c r="I1033" s="428"/>
    </row>
    <row r="1034" spans="2:9">
      <c r="B1034" s="116">
        <v>36094196</v>
      </c>
      <c r="C1034" s="119">
        <v>4</v>
      </c>
      <c r="D1034" s="120">
        <f>VLOOKUP(B1034,[3]ziaci!$A$1:$B$2102,2,FALSE)</f>
        <v>279.33333333333331</v>
      </c>
      <c r="E1034" s="119">
        <f>IFERROR(VLOOKUP(B1034,'[3]ZS s kniznicou'!$A$2:$A$1092,1,FALSE),0)</f>
        <v>36094196</v>
      </c>
      <c r="F1034" s="450" t="str">
        <f t="shared" si="27"/>
        <v>do 50</v>
      </c>
      <c r="G1034" s="451" t="str">
        <f t="shared" si="27"/>
        <v>251 a viac</v>
      </c>
      <c r="H1034" s="428"/>
      <c r="I1034" s="428"/>
    </row>
    <row r="1035" spans="2:9">
      <c r="B1035" s="116">
        <v>36094188</v>
      </c>
      <c r="C1035" s="119">
        <v>4</v>
      </c>
      <c r="D1035" s="120">
        <f>VLOOKUP(B1035,[3]ziaci!$A$1:$B$2102,2,FALSE)</f>
        <v>349.33333333333331</v>
      </c>
      <c r="E1035" s="119">
        <f>IFERROR(VLOOKUP(B1035,'[3]ZS s kniznicou'!$A$2:$A$1092,1,FALSE),0)</f>
        <v>36094188</v>
      </c>
      <c r="F1035" s="450" t="str">
        <f t="shared" si="27"/>
        <v>do 50</v>
      </c>
      <c r="G1035" s="451" t="str">
        <f t="shared" si="27"/>
        <v>251 a viac</v>
      </c>
      <c r="H1035" s="428"/>
      <c r="I1035" s="428"/>
    </row>
    <row r="1036" spans="2:9">
      <c r="B1036" s="116">
        <v>31825010</v>
      </c>
      <c r="C1036" s="119">
        <v>4</v>
      </c>
      <c r="D1036" s="120">
        <f>VLOOKUP(B1036,[3]ziaci!$A$1:$B$2102,2,FALSE)</f>
        <v>230</v>
      </c>
      <c r="E1036" s="119">
        <f>IFERROR(VLOOKUP(B1036,'[3]ZS s kniznicou'!$A$2:$A$1092,1,FALSE),0)</f>
        <v>31825010</v>
      </c>
      <c r="F1036" s="450" t="str">
        <f t="shared" si="27"/>
        <v>do 50</v>
      </c>
      <c r="G1036" s="451" t="str">
        <f t="shared" si="27"/>
        <v>151-250</v>
      </c>
      <c r="H1036" s="428"/>
      <c r="I1036" s="428"/>
    </row>
    <row r="1037" spans="2:9">
      <c r="B1037" s="116">
        <v>36125920</v>
      </c>
      <c r="C1037" s="119">
        <v>4</v>
      </c>
      <c r="D1037" s="120">
        <f>VLOOKUP(B1037,[3]ziaci!$A$1:$B$2102,2,FALSE)</f>
        <v>127.99999999999999</v>
      </c>
      <c r="E1037" s="119">
        <f>IFERROR(VLOOKUP(B1037,'[3]ZS s kniznicou'!$A$2:$A$1092,1,FALSE),0)</f>
        <v>36125920</v>
      </c>
      <c r="F1037" s="450" t="str">
        <f t="shared" si="27"/>
        <v>do 50</v>
      </c>
      <c r="G1037" s="451" t="str">
        <f t="shared" si="27"/>
        <v>51-150</v>
      </c>
      <c r="H1037" s="428"/>
      <c r="I1037" s="428"/>
    </row>
    <row r="1038" spans="2:9">
      <c r="B1038" s="116">
        <v>34008900</v>
      </c>
      <c r="C1038" s="119">
        <v>4</v>
      </c>
      <c r="D1038" s="120">
        <f>VLOOKUP(B1038,[3]ziaci!$A$1:$B$2102,2,FALSE)</f>
        <v>260</v>
      </c>
      <c r="E1038" s="119">
        <f>IFERROR(VLOOKUP(B1038,'[3]ZS s kniznicou'!$A$2:$A$1092,1,FALSE),0)</f>
        <v>34008900</v>
      </c>
      <c r="F1038" s="450" t="str">
        <f t="shared" si="27"/>
        <v>do 50</v>
      </c>
      <c r="G1038" s="451" t="str">
        <f t="shared" si="27"/>
        <v>251 a viac</v>
      </c>
      <c r="H1038" s="428"/>
      <c r="I1038" s="428"/>
    </row>
    <row r="1039" spans="2:9">
      <c r="B1039" s="116">
        <v>36124656</v>
      </c>
      <c r="C1039" s="119">
        <v>4</v>
      </c>
      <c r="D1039" s="120">
        <f>VLOOKUP(B1039,[3]ziaci!$A$1:$B$2102,2,FALSE)</f>
        <v>300</v>
      </c>
      <c r="E1039" s="119">
        <f>IFERROR(VLOOKUP(B1039,'[3]ZS s kniznicou'!$A$2:$A$1092,1,FALSE),0)</f>
        <v>36124656</v>
      </c>
      <c r="F1039" s="450" t="str">
        <f t="shared" si="27"/>
        <v>do 50</v>
      </c>
      <c r="G1039" s="451" t="str">
        <f t="shared" si="27"/>
        <v>251 a viac</v>
      </c>
      <c r="H1039" s="428"/>
      <c r="I1039" s="428"/>
    </row>
    <row r="1040" spans="2:9">
      <c r="B1040" s="116">
        <v>36124711</v>
      </c>
      <c r="C1040" s="119">
        <v>4</v>
      </c>
      <c r="D1040" s="120">
        <f>VLOOKUP(B1040,[3]ziaci!$A$1:$B$2102,2,FALSE)</f>
        <v>189.33333333333331</v>
      </c>
      <c r="E1040" s="119">
        <f>IFERROR(VLOOKUP(B1040,'[3]ZS s kniznicou'!$A$2:$A$1092,1,FALSE),0)</f>
        <v>36124711</v>
      </c>
      <c r="F1040" s="450" t="str">
        <f t="shared" si="27"/>
        <v>do 50</v>
      </c>
      <c r="G1040" s="451" t="str">
        <f t="shared" si="27"/>
        <v>151-250</v>
      </c>
      <c r="H1040" s="428"/>
      <c r="I1040" s="428"/>
    </row>
    <row r="1041" spans="2:9">
      <c r="B1041" s="116">
        <v>31201725</v>
      </c>
      <c r="C1041" s="119">
        <v>4</v>
      </c>
      <c r="D1041" s="120">
        <f>VLOOKUP(B1041,[3]ziaci!$A$1:$B$2102,2,FALSE)</f>
        <v>255.33333333333331</v>
      </c>
      <c r="E1041" s="119">
        <f>IFERROR(VLOOKUP(B1041,'[3]ZS s kniznicou'!$A$2:$A$1092,1,FALSE),0)</f>
        <v>31201725</v>
      </c>
      <c r="F1041" s="450" t="str">
        <f t="shared" si="27"/>
        <v>do 50</v>
      </c>
      <c r="G1041" s="451" t="str">
        <f t="shared" si="27"/>
        <v>251 a viac</v>
      </c>
      <c r="H1041" s="428"/>
      <c r="I1041" s="428"/>
    </row>
    <row r="1042" spans="2:9">
      <c r="B1042" s="116">
        <v>36128481</v>
      </c>
      <c r="C1042" s="119">
        <v>4</v>
      </c>
      <c r="D1042" s="120">
        <f>VLOOKUP(B1042,[3]ziaci!$A$1:$B$2102,2,FALSE)</f>
        <v>566</v>
      </c>
      <c r="E1042" s="119">
        <f>IFERROR(VLOOKUP(B1042,'[3]ZS s kniznicou'!$A$2:$A$1092,1,FALSE),0)</f>
        <v>36128481</v>
      </c>
      <c r="F1042" s="450" t="str">
        <f t="shared" si="27"/>
        <v>do 50</v>
      </c>
      <c r="G1042" s="451" t="str">
        <f t="shared" si="27"/>
        <v>251 a viac</v>
      </c>
      <c r="H1042" s="428"/>
      <c r="I1042" s="428"/>
    </row>
    <row r="1043" spans="2:9">
      <c r="B1043" s="116">
        <v>36125636</v>
      </c>
      <c r="C1043" s="119">
        <v>4</v>
      </c>
      <c r="D1043" s="120">
        <f>VLOOKUP(B1043,[3]ziaci!$A$1:$B$2102,2,FALSE)</f>
        <v>184.66666666666666</v>
      </c>
      <c r="E1043" s="119">
        <f>IFERROR(VLOOKUP(B1043,'[3]ZS s kniznicou'!$A$2:$A$1092,1,FALSE),0)</f>
        <v>36125636</v>
      </c>
      <c r="F1043" s="450" t="str">
        <f t="shared" si="27"/>
        <v>do 50</v>
      </c>
      <c r="G1043" s="451" t="str">
        <f t="shared" si="27"/>
        <v>151-250</v>
      </c>
      <c r="H1043" s="428"/>
      <c r="I1043" s="428"/>
    </row>
    <row r="1044" spans="2:9">
      <c r="B1044" s="116">
        <v>17643066</v>
      </c>
      <c r="C1044" s="119">
        <v>4</v>
      </c>
      <c r="D1044" s="120">
        <f>VLOOKUP(B1044,[3]ziaci!$A$1:$B$2102,2,FALSE)</f>
        <v>361.66666666666663</v>
      </c>
      <c r="E1044" s="119">
        <f>IFERROR(VLOOKUP(B1044,'[3]ZS s kniznicou'!$A$2:$A$1092,1,FALSE),0)</f>
        <v>0</v>
      </c>
      <c r="F1044" s="450" t="str">
        <f t="shared" si="27"/>
        <v>do 50</v>
      </c>
      <c r="G1044" s="451" t="str">
        <f t="shared" si="27"/>
        <v>251 a viac</v>
      </c>
      <c r="H1044" s="428"/>
      <c r="I1044" s="428"/>
    </row>
    <row r="1045" spans="2:9">
      <c r="B1045" s="116">
        <v>37866915</v>
      </c>
      <c r="C1045" s="119">
        <v>4</v>
      </c>
      <c r="D1045" s="120">
        <f>VLOOKUP(B1045,[3]ziaci!$A$1:$B$2102,2,FALSE)</f>
        <v>126.66666666666666</v>
      </c>
      <c r="E1045" s="119">
        <f>IFERROR(VLOOKUP(B1045,'[3]ZS s kniznicou'!$A$2:$A$1092,1,FALSE),0)</f>
        <v>37866915</v>
      </c>
      <c r="F1045" s="450" t="str">
        <f t="shared" si="27"/>
        <v>do 50</v>
      </c>
      <c r="G1045" s="451" t="str">
        <f t="shared" si="27"/>
        <v>51-150</v>
      </c>
      <c r="H1045" s="428"/>
      <c r="I1045" s="428"/>
    </row>
    <row r="1046" spans="2:9">
      <c r="B1046" s="116">
        <v>37866923</v>
      </c>
      <c r="C1046" s="119">
        <v>4</v>
      </c>
      <c r="D1046" s="120">
        <f>VLOOKUP(B1046,[3]ziaci!$A$1:$B$2102,2,FALSE)</f>
        <v>175.33333333333331</v>
      </c>
      <c r="E1046" s="119">
        <f>IFERROR(VLOOKUP(B1046,'[3]ZS s kniznicou'!$A$2:$A$1092,1,FALSE),0)</f>
        <v>37866923</v>
      </c>
      <c r="F1046" s="450" t="str">
        <f t="shared" si="27"/>
        <v>do 50</v>
      </c>
      <c r="G1046" s="451" t="str">
        <f t="shared" si="27"/>
        <v>151-250</v>
      </c>
      <c r="H1046" s="428"/>
      <c r="I1046" s="428"/>
    </row>
    <row r="1047" spans="2:9">
      <c r="B1047" s="116">
        <v>36106011</v>
      </c>
      <c r="C1047" s="119">
        <v>4</v>
      </c>
      <c r="D1047" s="120">
        <f>VLOOKUP(B1047,[3]ziaci!$A$1:$B$2102,2,FALSE)</f>
        <v>619.33333333333326</v>
      </c>
      <c r="E1047" s="119">
        <f>IFERROR(VLOOKUP(B1047,'[3]ZS s kniznicou'!$A$2:$A$1092,1,FALSE),0)</f>
        <v>36106011</v>
      </c>
      <c r="F1047" s="450" t="str">
        <f t="shared" ref="F1047:G1110" si="28">IF(C1047&lt;51,"do 50",IF(C1047&lt;151,"51-150",IF(C1047&lt;251,"151-250","251 a viac")))</f>
        <v>do 50</v>
      </c>
      <c r="G1047" s="451" t="str">
        <f t="shared" si="28"/>
        <v>251 a viac</v>
      </c>
      <c r="H1047" s="428"/>
      <c r="I1047" s="428"/>
    </row>
    <row r="1048" spans="2:9">
      <c r="B1048" s="116">
        <v>37863959</v>
      </c>
      <c r="C1048" s="119">
        <v>4</v>
      </c>
      <c r="D1048" s="120">
        <f>VLOOKUP(B1048,[3]ziaci!$A$1:$B$2102,2,FALSE)</f>
        <v>112.66666666666666</v>
      </c>
      <c r="E1048" s="119">
        <f>IFERROR(VLOOKUP(B1048,'[3]ZS s kniznicou'!$A$2:$A$1092,1,FALSE),0)</f>
        <v>37863959</v>
      </c>
      <c r="F1048" s="450" t="str">
        <f t="shared" si="28"/>
        <v>do 50</v>
      </c>
      <c r="G1048" s="451" t="str">
        <f t="shared" si="28"/>
        <v>51-150</v>
      </c>
      <c r="H1048" s="428"/>
      <c r="I1048" s="428"/>
    </row>
    <row r="1049" spans="2:9">
      <c r="B1049" s="116">
        <v>710057504</v>
      </c>
      <c r="C1049" s="119">
        <v>4</v>
      </c>
      <c r="D1049" s="120">
        <f>VLOOKUP(B1049,[3]ziaci!$A$1:$B$2102,2,FALSE)</f>
        <v>39.666666666666664</v>
      </c>
      <c r="E1049" s="119">
        <f>IFERROR(VLOOKUP(B1049,'[3]ZS s kniznicou'!$A$2:$A$1092,1,FALSE),0)</f>
        <v>710057504</v>
      </c>
      <c r="F1049" s="450" t="str">
        <f t="shared" si="28"/>
        <v>do 50</v>
      </c>
      <c r="G1049" s="451" t="str">
        <f t="shared" si="28"/>
        <v>do 50</v>
      </c>
      <c r="H1049" s="428"/>
      <c r="I1049" s="428"/>
    </row>
    <row r="1050" spans="2:9">
      <c r="B1050" s="116">
        <v>37860712</v>
      </c>
      <c r="C1050" s="119">
        <v>4</v>
      </c>
      <c r="D1050" s="120">
        <f>VLOOKUP(B1050,[3]ziaci!$A$1:$B$2102,2,FALSE)</f>
        <v>256.66666666666663</v>
      </c>
      <c r="E1050" s="119">
        <f>IFERROR(VLOOKUP(B1050,'[3]ZS s kniznicou'!$A$2:$A$1092,1,FALSE),0)</f>
        <v>37860712</v>
      </c>
      <c r="F1050" s="450" t="str">
        <f t="shared" si="28"/>
        <v>do 50</v>
      </c>
      <c r="G1050" s="451" t="str">
        <f t="shared" si="28"/>
        <v>251 a viac</v>
      </c>
      <c r="H1050" s="428"/>
      <c r="I1050" s="428"/>
    </row>
    <row r="1051" spans="2:9">
      <c r="B1051" s="116">
        <v>37860631</v>
      </c>
      <c r="C1051" s="119">
        <v>4</v>
      </c>
      <c r="D1051" s="120">
        <f>VLOOKUP(B1051,[3]ziaci!$A$1:$B$2102,2,FALSE)</f>
        <v>191.66666666666666</v>
      </c>
      <c r="E1051" s="119">
        <f>IFERROR(VLOOKUP(B1051,'[3]ZS s kniznicou'!$A$2:$A$1092,1,FALSE),0)</f>
        <v>37860631</v>
      </c>
      <c r="F1051" s="450" t="str">
        <f t="shared" si="28"/>
        <v>do 50</v>
      </c>
      <c r="G1051" s="451" t="str">
        <f t="shared" si="28"/>
        <v>151-250</v>
      </c>
      <c r="H1051" s="428"/>
      <c r="I1051" s="428"/>
    </row>
    <row r="1052" spans="2:9">
      <c r="B1052" s="116">
        <v>37865536</v>
      </c>
      <c r="C1052" s="119">
        <v>4</v>
      </c>
      <c r="D1052" s="120">
        <f>VLOOKUP(B1052,[3]ziaci!$A$1:$B$2102,2,FALSE)</f>
        <v>167.66666666666666</v>
      </c>
      <c r="E1052" s="119">
        <f>IFERROR(VLOOKUP(B1052,'[3]ZS s kniznicou'!$A$2:$A$1092,1,FALSE),0)</f>
        <v>37865536</v>
      </c>
      <c r="F1052" s="450" t="str">
        <f t="shared" si="28"/>
        <v>do 50</v>
      </c>
      <c r="G1052" s="451" t="str">
        <f t="shared" si="28"/>
        <v>151-250</v>
      </c>
      <c r="H1052" s="428"/>
      <c r="I1052" s="428"/>
    </row>
    <row r="1053" spans="2:9">
      <c r="B1053" s="116">
        <v>31825052</v>
      </c>
      <c r="C1053" s="119">
        <v>4</v>
      </c>
      <c r="D1053" s="120">
        <f>VLOOKUP(B1053,[3]ziaci!$A$1:$B$2102,2,FALSE)</f>
        <v>326.66666666666663</v>
      </c>
      <c r="E1053" s="119">
        <f>IFERROR(VLOOKUP(B1053,'[3]ZS s kniznicou'!$A$2:$A$1092,1,FALSE),0)</f>
        <v>31825052</v>
      </c>
      <c r="F1053" s="450" t="str">
        <f t="shared" si="28"/>
        <v>do 50</v>
      </c>
      <c r="G1053" s="451" t="str">
        <f t="shared" si="28"/>
        <v>251 a viac</v>
      </c>
      <c r="H1053" s="428"/>
      <c r="I1053" s="428"/>
    </row>
    <row r="1054" spans="2:9">
      <c r="B1054" s="116">
        <v>37808761</v>
      </c>
      <c r="C1054" s="119">
        <v>4</v>
      </c>
      <c r="D1054" s="120">
        <f>VLOOKUP(B1054,[3]ziaci!$A$1:$B$2102,2,FALSE)</f>
        <v>193.66666666666666</v>
      </c>
      <c r="E1054" s="119">
        <f>IFERROR(VLOOKUP(B1054,'[3]ZS s kniznicou'!$A$2:$A$1092,1,FALSE),0)</f>
        <v>37808761</v>
      </c>
      <c r="F1054" s="450" t="str">
        <f t="shared" si="28"/>
        <v>do 50</v>
      </c>
      <c r="G1054" s="451" t="str">
        <f t="shared" si="28"/>
        <v>151-250</v>
      </c>
      <c r="H1054" s="428"/>
      <c r="I1054" s="428"/>
    </row>
    <row r="1055" spans="2:9">
      <c r="B1055" s="116">
        <v>37813099</v>
      </c>
      <c r="C1055" s="119">
        <v>4</v>
      </c>
      <c r="D1055" s="120">
        <f>VLOOKUP(B1055,[3]ziaci!$A$1:$B$2102,2,FALSE)</f>
        <v>339.33333333333331</v>
      </c>
      <c r="E1055" s="119">
        <f>IFERROR(VLOOKUP(B1055,'[3]ZS s kniznicou'!$A$2:$A$1092,1,FALSE),0)</f>
        <v>37813099</v>
      </c>
      <c r="F1055" s="450" t="str">
        <f t="shared" si="28"/>
        <v>do 50</v>
      </c>
      <c r="G1055" s="451" t="str">
        <f t="shared" si="28"/>
        <v>251 a viac</v>
      </c>
      <c r="H1055" s="428"/>
      <c r="I1055" s="428"/>
    </row>
    <row r="1056" spans="2:9">
      <c r="B1056" s="116">
        <v>37838385</v>
      </c>
      <c r="C1056" s="119">
        <v>4</v>
      </c>
      <c r="D1056" s="120">
        <f>VLOOKUP(B1056,[3]ziaci!$A$1:$B$2102,2,FALSE)</f>
        <v>127.33333333333333</v>
      </c>
      <c r="E1056" s="119">
        <f>IFERROR(VLOOKUP(B1056,'[3]ZS s kniznicou'!$A$2:$A$1092,1,FALSE),0)</f>
        <v>0</v>
      </c>
      <c r="F1056" s="450" t="str">
        <f t="shared" si="28"/>
        <v>do 50</v>
      </c>
      <c r="G1056" s="451" t="str">
        <f t="shared" si="28"/>
        <v>51-150</v>
      </c>
      <c r="H1056" s="428"/>
      <c r="I1056" s="428"/>
    </row>
    <row r="1057" spans="2:9">
      <c r="B1057" s="116">
        <v>37840631</v>
      </c>
      <c r="C1057" s="119">
        <v>4</v>
      </c>
      <c r="D1057" s="120">
        <f>VLOOKUP(B1057,[3]ziaci!$A$1:$B$2102,2,FALSE)</f>
        <v>50.999999999999993</v>
      </c>
      <c r="E1057" s="119">
        <f>IFERROR(VLOOKUP(B1057,'[3]ZS s kniznicou'!$A$2:$A$1092,1,FALSE),0)</f>
        <v>0</v>
      </c>
      <c r="F1057" s="450" t="str">
        <f t="shared" si="28"/>
        <v>do 50</v>
      </c>
      <c r="G1057" s="451" t="str">
        <f t="shared" si="28"/>
        <v>51-150</v>
      </c>
      <c r="H1057" s="428"/>
      <c r="I1057" s="428"/>
    </row>
    <row r="1058" spans="2:9">
      <c r="B1058" s="116">
        <v>51786222</v>
      </c>
      <c r="C1058" s="119">
        <v>4</v>
      </c>
      <c r="D1058" s="120">
        <f>VLOOKUP(B1058,[3]ziaci!$A$1:$B$2102,2,FALSE)</f>
        <v>283.33333333333331</v>
      </c>
      <c r="E1058" s="119">
        <f>IFERROR(VLOOKUP(B1058,'[3]ZS s kniznicou'!$A$2:$A$1092,1,FALSE),0)</f>
        <v>0</v>
      </c>
      <c r="F1058" s="450" t="str">
        <f t="shared" si="28"/>
        <v>do 50</v>
      </c>
      <c r="G1058" s="451" t="str">
        <f t="shared" si="28"/>
        <v>251 a viac</v>
      </c>
      <c r="H1058" s="428"/>
      <c r="I1058" s="428"/>
    </row>
    <row r="1059" spans="2:9">
      <c r="B1059" s="116">
        <v>31201431</v>
      </c>
      <c r="C1059" s="119">
        <v>4</v>
      </c>
      <c r="D1059" s="120">
        <f>VLOOKUP(B1059,[3]ziaci!$A$1:$B$2102,2,FALSE)</f>
        <v>405</v>
      </c>
      <c r="E1059" s="119">
        <f>IFERROR(VLOOKUP(B1059,'[3]ZS s kniznicou'!$A$2:$A$1092,1,FALSE),0)</f>
        <v>0</v>
      </c>
      <c r="F1059" s="450" t="str">
        <f t="shared" si="28"/>
        <v>do 50</v>
      </c>
      <c r="G1059" s="451" t="str">
        <f t="shared" si="28"/>
        <v>251 a viac</v>
      </c>
      <c r="H1059" s="428"/>
      <c r="I1059" s="428"/>
    </row>
    <row r="1060" spans="2:9">
      <c r="B1060" s="116">
        <v>710056672</v>
      </c>
      <c r="C1060" s="119">
        <v>4</v>
      </c>
      <c r="D1060" s="120">
        <f>VLOOKUP(B1060,[3]ziaci!$A$1:$B$2102,2,FALSE)</f>
        <v>15.666666666666666</v>
      </c>
      <c r="E1060" s="119">
        <f>IFERROR(VLOOKUP(B1060,'[3]ZS s kniznicou'!$A$2:$A$1092,1,FALSE),0)</f>
        <v>0</v>
      </c>
      <c r="F1060" s="450" t="str">
        <f t="shared" si="28"/>
        <v>do 50</v>
      </c>
      <c r="G1060" s="451" t="str">
        <f t="shared" si="28"/>
        <v>do 50</v>
      </c>
      <c r="H1060" s="428"/>
      <c r="I1060" s="428"/>
    </row>
    <row r="1061" spans="2:9">
      <c r="B1061" s="116">
        <v>710056702</v>
      </c>
      <c r="C1061" s="119">
        <v>4</v>
      </c>
      <c r="D1061" s="120">
        <f>VLOOKUP(B1061,[3]ziaci!$A$1:$B$2102,2,FALSE)</f>
        <v>20</v>
      </c>
      <c r="E1061" s="119">
        <f>IFERROR(VLOOKUP(B1061,'[3]ZS s kniznicou'!$A$2:$A$1092,1,FALSE),0)</f>
        <v>0</v>
      </c>
      <c r="F1061" s="450" t="str">
        <f t="shared" si="28"/>
        <v>do 50</v>
      </c>
      <c r="G1061" s="451" t="str">
        <f t="shared" si="28"/>
        <v>do 50</v>
      </c>
      <c r="H1061" s="428"/>
      <c r="I1061" s="428"/>
    </row>
    <row r="1062" spans="2:9">
      <c r="B1062" s="116">
        <v>710058659</v>
      </c>
      <c r="C1062" s="119">
        <v>4</v>
      </c>
      <c r="D1062" s="120">
        <f>VLOOKUP(B1062,[3]ziaci!$A$1:$B$2102,2,FALSE)</f>
        <v>38</v>
      </c>
      <c r="E1062" s="119">
        <f>IFERROR(VLOOKUP(B1062,'[3]ZS s kniznicou'!$A$2:$A$1092,1,FALSE),0)</f>
        <v>710058659</v>
      </c>
      <c r="F1062" s="450" t="str">
        <f t="shared" si="28"/>
        <v>do 50</v>
      </c>
      <c r="G1062" s="451" t="str">
        <f t="shared" si="28"/>
        <v>do 50</v>
      </c>
      <c r="H1062" s="428"/>
      <c r="I1062" s="428"/>
    </row>
    <row r="1063" spans="2:9">
      <c r="B1063" s="116">
        <v>710056710</v>
      </c>
      <c r="C1063" s="119">
        <v>4</v>
      </c>
      <c r="D1063" s="120">
        <f>VLOOKUP(B1063,[3]ziaci!$A$1:$B$2102,2,FALSE)</f>
        <v>21</v>
      </c>
      <c r="E1063" s="119">
        <f>IFERROR(VLOOKUP(B1063,'[3]ZS s kniznicou'!$A$2:$A$1092,1,FALSE),0)</f>
        <v>0</v>
      </c>
      <c r="F1063" s="450" t="str">
        <f t="shared" si="28"/>
        <v>do 50</v>
      </c>
      <c r="G1063" s="451" t="str">
        <f t="shared" si="28"/>
        <v>do 50</v>
      </c>
      <c r="H1063" s="428"/>
      <c r="I1063" s="428"/>
    </row>
    <row r="1064" spans="2:9">
      <c r="B1064" s="116">
        <v>37865340</v>
      </c>
      <c r="C1064" s="119">
        <v>4</v>
      </c>
      <c r="D1064" s="120">
        <f>VLOOKUP(B1064,[3]ziaci!$A$1:$B$2102,2,FALSE)</f>
        <v>159</v>
      </c>
      <c r="E1064" s="119">
        <f>IFERROR(VLOOKUP(B1064,'[3]ZS s kniznicou'!$A$2:$A$1092,1,FALSE),0)</f>
        <v>0</v>
      </c>
      <c r="F1064" s="450" t="str">
        <f t="shared" si="28"/>
        <v>do 50</v>
      </c>
      <c r="G1064" s="451" t="str">
        <f t="shared" si="28"/>
        <v>151-250</v>
      </c>
      <c r="H1064" s="428"/>
      <c r="I1064" s="428"/>
    </row>
    <row r="1065" spans="2:9">
      <c r="B1065" s="116">
        <v>37865358</v>
      </c>
      <c r="C1065" s="119">
        <v>4</v>
      </c>
      <c r="D1065" s="120">
        <f>VLOOKUP(B1065,[3]ziaci!$A$1:$B$2102,2,FALSE)</f>
        <v>155.33333333333331</v>
      </c>
      <c r="E1065" s="119">
        <f>IFERROR(VLOOKUP(B1065,'[3]ZS s kniznicou'!$A$2:$A$1092,1,FALSE),0)</f>
        <v>0</v>
      </c>
      <c r="F1065" s="450" t="str">
        <f t="shared" si="28"/>
        <v>do 50</v>
      </c>
      <c r="G1065" s="451" t="str">
        <f t="shared" si="28"/>
        <v>151-250</v>
      </c>
      <c r="H1065" s="428"/>
      <c r="I1065" s="428"/>
    </row>
    <row r="1066" spans="2:9">
      <c r="B1066" s="116">
        <v>710056516</v>
      </c>
      <c r="C1066" s="119">
        <v>4</v>
      </c>
      <c r="D1066" s="120">
        <f>VLOOKUP(B1066,[3]ziaci!$A$1:$B$2102,2,FALSE)</f>
        <v>8.3333333333333321</v>
      </c>
      <c r="E1066" s="119">
        <f>IFERROR(VLOOKUP(B1066,'[3]ZS s kniznicou'!$A$2:$A$1092,1,FALSE),0)</f>
        <v>0</v>
      </c>
      <c r="F1066" s="450" t="str">
        <f t="shared" si="28"/>
        <v>do 50</v>
      </c>
      <c r="G1066" s="451" t="str">
        <f t="shared" si="28"/>
        <v>do 50</v>
      </c>
      <c r="H1066" s="428"/>
      <c r="I1066" s="428"/>
    </row>
    <row r="1067" spans="2:9">
      <c r="B1067" s="116">
        <v>36110728</v>
      </c>
      <c r="C1067" s="119">
        <v>4</v>
      </c>
      <c r="D1067" s="120">
        <f>VLOOKUP(B1067,[3]ziaci!$A$1:$B$2102,2,FALSE)</f>
        <v>586.66666666666663</v>
      </c>
      <c r="E1067" s="119">
        <f>IFERROR(VLOOKUP(B1067,'[3]ZS s kniznicou'!$A$2:$A$1092,1,FALSE),0)</f>
        <v>0</v>
      </c>
      <c r="F1067" s="450" t="str">
        <f t="shared" si="28"/>
        <v>do 50</v>
      </c>
      <c r="G1067" s="451" t="str">
        <f t="shared" si="28"/>
        <v>251 a viac</v>
      </c>
      <c r="H1067" s="428"/>
      <c r="I1067" s="428"/>
    </row>
    <row r="1068" spans="2:9">
      <c r="B1068" s="116">
        <v>37863622</v>
      </c>
      <c r="C1068" s="119">
        <v>4</v>
      </c>
      <c r="D1068" s="120">
        <f>VLOOKUP(B1068,[3]ziaci!$A$1:$B$2102,2,FALSE)</f>
        <v>421.66666666666663</v>
      </c>
      <c r="E1068" s="119">
        <f>IFERROR(VLOOKUP(B1068,'[3]ZS s kniznicou'!$A$2:$A$1092,1,FALSE),0)</f>
        <v>0</v>
      </c>
      <c r="F1068" s="450" t="str">
        <f t="shared" si="28"/>
        <v>do 50</v>
      </c>
      <c r="G1068" s="451" t="str">
        <f t="shared" si="28"/>
        <v>251 a viac</v>
      </c>
      <c r="H1068" s="428"/>
      <c r="I1068" s="428"/>
    </row>
    <row r="1069" spans="2:9">
      <c r="B1069" s="116">
        <v>710159013</v>
      </c>
      <c r="C1069" s="119">
        <v>4</v>
      </c>
      <c r="D1069" s="120">
        <f>VLOOKUP(B1069,[3]ziaci!$A$1:$B$2102,2,FALSE)</f>
        <v>15.333333333333332</v>
      </c>
      <c r="E1069" s="119">
        <f>IFERROR(VLOOKUP(B1069,'[3]ZS s kniznicou'!$A$2:$A$1092,1,FALSE),0)</f>
        <v>0</v>
      </c>
      <c r="F1069" s="450" t="str">
        <f t="shared" si="28"/>
        <v>do 50</v>
      </c>
      <c r="G1069" s="451" t="str">
        <f t="shared" si="28"/>
        <v>do 50</v>
      </c>
      <c r="H1069" s="428"/>
      <c r="I1069" s="428"/>
    </row>
    <row r="1070" spans="2:9">
      <c r="B1070" s="116">
        <v>37865315</v>
      </c>
      <c r="C1070" s="119">
        <v>4</v>
      </c>
      <c r="D1070" s="120">
        <f>VLOOKUP(B1070,[3]ziaci!$A$1:$B$2102,2,FALSE)</f>
        <v>161</v>
      </c>
      <c r="E1070" s="119">
        <f>IFERROR(VLOOKUP(B1070,'[3]ZS s kniznicou'!$A$2:$A$1092,1,FALSE),0)</f>
        <v>0</v>
      </c>
      <c r="F1070" s="450" t="str">
        <f t="shared" si="28"/>
        <v>do 50</v>
      </c>
      <c r="G1070" s="451" t="str">
        <f t="shared" si="28"/>
        <v>151-250</v>
      </c>
      <c r="H1070" s="428"/>
      <c r="I1070" s="428"/>
    </row>
    <row r="1071" spans="2:9">
      <c r="B1071" s="116">
        <v>37813188</v>
      </c>
      <c r="C1071" s="119">
        <v>4</v>
      </c>
      <c r="D1071" s="120">
        <f>VLOOKUP(B1071,[3]ziaci!$A$1:$B$2102,2,FALSE)</f>
        <v>149</v>
      </c>
      <c r="E1071" s="119">
        <f>IFERROR(VLOOKUP(B1071,'[3]ZS s kniznicou'!$A$2:$A$1092,1,FALSE),0)</f>
        <v>0</v>
      </c>
      <c r="F1071" s="450" t="str">
        <f t="shared" si="28"/>
        <v>do 50</v>
      </c>
      <c r="G1071" s="451" t="str">
        <f t="shared" si="28"/>
        <v>51-150</v>
      </c>
      <c r="H1071" s="428"/>
      <c r="I1071" s="428"/>
    </row>
    <row r="1072" spans="2:9">
      <c r="B1072" s="116">
        <v>37910485</v>
      </c>
      <c r="C1072" s="119">
        <v>4</v>
      </c>
      <c r="D1072" s="120">
        <f>VLOOKUP(B1072,[3]ziaci!$A$1:$B$2102,2,FALSE)</f>
        <v>426.33333333333331</v>
      </c>
      <c r="E1072" s="119">
        <f>IFERROR(VLOOKUP(B1072,'[3]ZS s kniznicou'!$A$2:$A$1092,1,FALSE),0)</f>
        <v>0</v>
      </c>
      <c r="F1072" s="450" t="str">
        <f t="shared" si="28"/>
        <v>do 50</v>
      </c>
      <c r="G1072" s="451" t="str">
        <f t="shared" si="28"/>
        <v>251 a viac</v>
      </c>
      <c r="H1072" s="428"/>
      <c r="I1072" s="428"/>
    </row>
    <row r="1073" spans="2:9">
      <c r="B1073" s="116">
        <v>37808591</v>
      </c>
      <c r="C1073" s="119">
        <v>4</v>
      </c>
      <c r="D1073" s="120">
        <f>VLOOKUP(B1073,[3]ziaci!$A$1:$B$2102,2,FALSE)</f>
        <v>484.33333333333331</v>
      </c>
      <c r="E1073" s="119">
        <f>IFERROR(VLOOKUP(B1073,'[3]ZS s kniznicou'!$A$2:$A$1092,1,FALSE),0)</f>
        <v>0</v>
      </c>
      <c r="F1073" s="450" t="str">
        <f t="shared" si="28"/>
        <v>do 50</v>
      </c>
      <c r="G1073" s="451" t="str">
        <f t="shared" si="28"/>
        <v>251 a viac</v>
      </c>
      <c r="H1073" s="428"/>
      <c r="I1073" s="428"/>
    </row>
    <row r="1074" spans="2:9">
      <c r="B1074" s="116">
        <v>37828479</v>
      </c>
      <c r="C1074" s="119">
        <v>4</v>
      </c>
      <c r="D1074" s="120">
        <f>VLOOKUP(B1074,[3]ziaci!$A$1:$B$2102,2,FALSE)</f>
        <v>121.33333333333333</v>
      </c>
      <c r="E1074" s="119">
        <f>IFERROR(VLOOKUP(B1074,'[3]ZS s kniznicou'!$A$2:$A$1092,1,FALSE),0)</f>
        <v>0</v>
      </c>
      <c r="F1074" s="450" t="str">
        <f t="shared" si="28"/>
        <v>do 50</v>
      </c>
      <c r="G1074" s="451" t="str">
        <f t="shared" si="28"/>
        <v>51-150</v>
      </c>
      <c r="H1074" s="428"/>
      <c r="I1074" s="428"/>
    </row>
    <row r="1075" spans="2:9">
      <c r="B1075" s="116">
        <v>37873563</v>
      </c>
      <c r="C1075" s="119">
        <v>4</v>
      </c>
      <c r="D1075" s="120">
        <f>VLOOKUP(B1075,[3]ziaci!$A$1:$B$2102,2,FALSE)</f>
        <v>151</v>
      </c>
      <c r="E1075" s="119">
        <f>IFERROR(VLOOKUP(B1075,'[3]ZS s kniznicou'!$A$2:$A$1092,1,FALSE),0)</f>
        <v>0</v>
      </c>
      <c r="F1075" s="450" t="str">
        <f t="shared" si="28"/>
        <v>do 50</v>
      </c>
      <c r="G1075" s="451" t="str">
        <f t="shared" si="28"/>
        <v>151-250</v>
      </c>
      <c r="H1075" s="428"/>
      <c r="I1075" s="428"/>
    </row>
    <row r="1076" spans="2:9">
      <c r="B1076" s="116">
        <v>37873636</v>
      </c>
      <c r="C1076" s="119">
        <v>4</v>
      </c>
      <c r="D1076" s="120">
        <f>VLOOKUP(B1076,[3]ziaci!$A$1:$B$2102,2,FALSE)</f>
        <v>82.666666666666657</v>
      </c>
      <c r="E1076" s="119">
        <f>IFERROR(VLOOKUP(B1076,'[3]ZS s kniznicou'!$A$2:$A$1092,1,FALSE),0)</f>
        <v>0</v>
      </c>
      <c r="F1076" s="450" t="str">
        <f t="shared" si="28"/>
        <v>do 50</v>
      </c>
      <c r="G1076" s="451" t="str">
        <f t="shared" si="28"/>
        <v>51-150</v>
      </c>
      <c r="H1076" s="428"/>
      <c r="I1076" s="428"/>
    </row>
    <row r="1077" spans="2:9">
      <c r="B1077" s="116">
        <v>37876899</v>
      </c>
      <c r="C1077" s="119">
        <v>4</v>
      </c>
      <c r="D1077" s="120">
        <f>VLOOKUP(B1077,[3]ziaci!$A$1:$B$2102,2,FALSE)</f>
        <v>478.66666666666663</v>
      </c>
      <c r="E1077" s="119">
        <f>IFERROR(VLOOKUP(B1077,'[3]ZS s kniznicou'!$A$2:$A$1092,1,FALSE),0)</f>
        <v>0</v>
      </c>
      <c r="F1077" s="450" t="str">
        <f t="shared" si="28"/>
        <v>do 50</v>
      </c>
      <c r="G1077" s="451" t="str">
        <f t="shared" si="28"/>
        <v>251 a viac</v>
      </c>
      <c r="H1077" s="428"/>
      <c r="I1077" s="428"/>
    </row>
    <row r="1078" spans="2:9">
      <c r="B1078" s="116">
        <v>37874217</v>
      </c>
      <c r="C1078" s="119">
        <v>4</v>
      </c>
      <c r="D1078" s="120">
        <f>VLOOKUP(B1078,[3]ziaci!$A$1:$B$2102,2,FALSE)</f>
        <v>176</v>
      </c>
      <c r="E1078" s="119">
        <f>IFERROR(VLOOKUP(B1078,'[3]ZS s kniznicou'!$A$2:$A$1092,1,FALSE),0)</f>
        <v>0</v>
      </c>
      <c r="F1078" s="450" t="str">
        <f t="shared" si="28"/>
        <v>do 50</v>
      </c>
      <c r="G1078" s="451" t="str">
        <f t="shared" si="28"/>
        <v>151-250</v>
      </c>
      <c r="H1078" s="428"/>
      <c r="I1078" s="428"/>
    </row>
    <row r="1079" spans="2:9">
      <c r="B1079" s="116">
        <v>51845601</v>
      </c>
      <c r="C1079" s="119">
        <v>4</v>
      </c>
      <c r="D1079" s="120">
        <f>VLOOKUP(B1079,[3]ziaci!$A$1:$B$2102,2,FALSE)</f>
        <v>29.666666666666664</v>
      </c>
      <c r="E1079" s="119">
        <f>IFERROR(VLOOKUP(B1079,'[3]ZS s kniznicou'!$A$2:$A$1092,1,FALSE),0)</f>
        <v>0</v>
      </c>
      <c r="F1079" s="450" t="str">
        <f t="shared" si="28"/>
        <v>do 50</v>
      </c>
      <c r="G1079" s="451" t="str">
        <f t="shared" si="28"/>
        <v>do 50</v>
      </c>
      <c r="H1079" s="428"/>
      <c r="I1079" s="428"/>
    </row>
    <row r="1080" spans="2:9">
      <c r="B1080" s="116">
        <v>710061641</v>
      </c>
      <c r="C1080" s="119">
        <v>4</v>
      </c>
      <c r="D1080" s="120">
        <f>VLOOKUP(B1080,[3]ziaci!$A$1:$B$2102,2,FALSE)</f>
        <v>13.333333333333332</v>
      </c>
      <c r="E1080" s="119">
        <f>IFERROR(VLOOKUP(B1080,'[3]ZS s kniznicou'!$A$2:$A$1092,1,FALSE),0)</f>
        <v>0</v>
      </c>
      <c r="F1080" s="450" t="str">
        <f t="shared" si="28"/>
        <v>do 50</v>
      </c>
      <c r="G1080" s="451" t="str">
        <f t="shared" si="28"/>
        <v>do 50</v>
      </c>
      <c r="H1080" s="428"/>
      <c r="I1080" s="428"/>
    </row>
    <row r="1081" spans="2:9">
      <c r="B1081" s="116">
        <v>710062958</v>
      </c>
      <c r="C1081" s="119">
        <v>4</v>
      </c>
      <c r="D1081" s="120">
        <f>VLOOKUP(B1081,[3]ziaci!$A$1:$B$2102,2,FALSE)</f>
        <v>10</v>
      </c>
      <c r="E1081" s="119">
        <f>IFERROR(VLOOKUP(B1081,'[3]ZS s kniznicou'!$A$2:$A$1092,1,FALSE),0)</f>
        <v>0</v>
      </c>
      <c r="F1081" s="450" t="str">
        <f t="shared" si="28"/>
        <v>do 50</v>
      </c>
      <c r="G1081" s="451" t="str">
        <f t="shared" si="28"/>
        <v>do 50</v>
      </c>
      <c r="H1081" s="428"/>
      <c r="I1081" s="428"/>
    </row>
    <row r="1082" spans="2:9">
      <c r="B1082" s="116">
        <v>35545992</v>
      </c>
      <c r="C1082" s="119">
        <v>4</v>
      </c>
      <c r="D1082" s="120">
        <f>VLOOKUP(B1082,[3]ziaci!$A$1:$B$2102,2,FALSE)</f>
        <v>128.33333333333331</v>
      </c>
      <c r="E1082" s="119">
        <f>IFERROR(VLOOKUP(B1082,'[3]ZS s kniznicou'!$A$2:$A$1092,1,FALSE),0)</f>
        <v>0</v>
      </c>
      <c r="F1082" s="450" t="str">
        <f t="shared" si="28"/>
        <v>do 50</v>
      </c>
      <c r="G1082" s="451" t="str">
        <f t="shared" si="28"/>
        <v>51-150</v>
      </c>
      <c r="H1082" s="428"/>
      <c r="I1082" s="428"/>
    </row>
    <row r="1083" spans="2:9">
      <c r="B1083" s="116">
        <v>710063873</v>
      </c>
      <c r="C1083" s="119">
        <v>4</v>
      </c>
      <c r="D1083" s="120">
        <f>VLOOKUP(B1083,[3]ziaci!$A$1:$B$2102,2,FALSE)</f>
        <v>36.333333333333329</v>
      </c>
      <c r="E1083" s="119">
        <f>IFERROR(VLOOKUP(B1083,'[3]ZS s kniznicou'!$A$2:$A$1092,1,FALSE),0)</f>
        <v>0</v>
      </c>
      <c r="F1083" s="450" t="str">
        <f t="shared" si="28"/>
        <v>do 50</v>
      </c>
      <c r="G1083" s="451" t="str">
        <f t="shared" si="28"/>
        <v>do 50</v>
      </c>
      <c r="H1083" s="428"/>
      <c r="I1083" s="428"/>
    </row>
    <row r="1084" spans="2:9">
      <c r="B1084" s="116">
        <v>710063970</v>
      </c>
      <c r="C1084" s="119">
        <v>4</v>
      </c>
      <c r="D1084" s="120">
        <f>VLOOKUP(B1084,[3]ziaci!$A$1:$B$2102,2,FALSE)</f>
        <v>7.3333333333333321</v>
      </c>
      <c r="E1084" s="119">
        <f>IFERROR(VLOOKUP(B1084,'[3]ZS s kniznicou'!$A$2:$A$1092,1,FALSE),0)</f>
        <v>0</v>
      </c>
      <c r="F1084" s="450" t="str">
        <f t="shared" si="28"/>
        <v>do 50</v>
      </c>
      <c r="G1084" s="451" t="str">
        <f t="shared" si="28"/>
        <v>do 50</v>
      </c>
      <c r="H1084" s="428"/>
      <c r="I1084" s="428"/>
    </row>
    <row r="1085" spans="2:9">
      <c r="B1085" s="116">
        <v>710064012</v>
      </c>
      <c r="C1085" s="119">
        <v>4</v>
      </c>
      <c r="D1085" s="120">
        <f>VLOOKUP(B1085,[3]ziaci!$A$1:$B$2102,2,FALSE)</f>
        <v>30</v>
      </c>
      <c r="E1085" s="119">
        <f>IFERROR(VLOOKUP(B1085,'[3]ZS s kniznicou'!$A$2:$A$1092,1,FALSE),0)</f>
        <v>0</v>
      </c>
      <c r="F1085" s="450" t="str">
        <f t="shared" si="28"/>
        <v>do 50</v>
      </c>
      <c r="G1085" s="451" t="str">
        <f t="shared" si="28"/>
        <v>do 50</v>
      </c>
      <c r="H1085" s="428"/>
      <c r="I1085" s="428"/>
    </row>
    <row r="1086" spans="2:9">
      <c r="B1086" s="116">
        <v>42104246</v>
      </c>
      <c r="C1086" s="119">
        <v>4</v>
      </c>
      <c r="D1086" s="120">
        <f>VLOOKUP(B1086,[3]ziaci!$A$1:$B$2102,2,FALSE)</f>
        <v>45.666666666666664</v>
      </c>
      <c r="E1086" s="119">
        <f>IFERROR(VLOOKUP(B1086,'[3]ZS s kniznicou'!$A$2:$A$1092,1,FALSE),0)</f>
        <v>0</v>
      </c>
      <c r="F1086" s="450" t="str">
        <f t="shared" si="28"/>
        <v>do 50</v>
      </c>
      <c r="G1086" s="451" t="str">
        <f t="shared" si="28"/>
        <v>do 50</v>
      </c>
      <c r="H1086" s="428"/>
      <c r="I1086" s="428"/>
    </row>
    <row r="1087" spans="2:9">
      <c r="B1087" s="116">
        <v>31263127</v>
      </c>
      <c r="C1087" s="119">
        <v>4</v>
      </c>
      <c r="D1087" s="120">
        <f>VLOOKUP(B1087,[3]ziaci!$A$1:$B$2102,2,FALSE)</f>
        <v>639.66666666666663</v>
      </c>
      <c r="E1087" s="119">
        <f>IFERROR(VLOOKUP(B1087,'[3]ZS s kniznicou'!$A$2:$A$1092,1,FALSE),0)</f>
        <v>0</v>
      </c>
      <c r="F1087" s="450" t="str">
        <f t="shared" si="28"/>
        <v>do 50</v>
      </c>
      <c r="G1087" s="451" t="str">
        <f t="shared" si="28"/>
        <v>251 a viac</v>
      </c>
      <c r="H1087" s="428"/>
      <c r="I1087" s="428"/>
    </row>
    <row r="1088" spans="2:9">
      <c r="B1088" s="116">
        <v>35540478</v>
      </c>
      <c r="C1088" s="119">
        <v>4</v>
      </c>
      <c r="D1088" s="120">
        <f>VLOOKUP(B1088,[3]ziaci!$A$1:$B$2102,2,FALSE)</f>
        <v>696.66666666666663</v>
      </c>
      <c r="E1088" s="119">
        <f>IFERROR(VLOOKUP(B1088,'[3]ZS s kniznicou'!$A$2:$A$1092,1,FALSE),0)</f>
        <v>0</v>
      </c>
      <c r="F1088" s="450" t="str">
        <f t="shared" si="28"/>
        <v>do 50</v>
      </c>
      <c r="G1088" s="451" t="str">
        <f t="shared" si="28"/>
        <v>251 a viac</v>
      </c>
      <c r="H1088" s="428"/>
      <c r="I1088" s="428"/>
    </row>
    <row r="1089" spans="2:9">
      <c r="B1089" s="116">
        <v>35540605</v>
      </c>
      <c r="C1089" s="119">
        <v>4</v>
      </c>
      <c r="D1089" s="120">
        <f>VLOOKUP(B1089,[3]ziaci!$A$1:$B$2102,2,FALSE)</f>
        <v>421.66666666666663</v>
      </c>
      <c r="E1089" s="119">
        <f>IFERROR(VLOOKUP(B1089,'[3]ZS s kniznicou'!$A$2:$A$1092,1,FALSE),0)</f>
        <v>0</v>
      </c>
      <c r="F1089" s="450" t="str">
        <f t="shared" si="28"/>
        <v>do 50</v>
      </c>
      <c r="G1089" s="451" t="str">
        <f t="shared" si="28"/>
        <v>251 a viac</v>
      </c>
      <c r="H1089" s="428"/>
      <c r="I1089" s="428"/>
    </row>
    <row r="1090" spans="2:9">
      <c r="B1090" s="116">
        <v>35542713</v>
      </c>
      <c r="C1090" s="119">
        <v>4</v>
      </c>
      <c r="D1090" s="120">
        <f>VLOOKUP(B1090,[3]ziaci!$A$1:$B$2102,2,FALSE)</f>
        <v>610</v>
      </c>
      <c r="E1090" s="119">
        <f>IFERROR(VLOOKUP(B1090,'[3]ZS s kniznicou'!$A$2:$A$1092,1,FALSE),0)</f>
        <v>0</v>
      </c>
      <c r="F1090" s="450" t="str">
        <f t="shared" si="28"/>
        <v>do 50</v>
      </c>
      <c r="G1090" s="451" t="str">
        <f t="shared" si="28"/>
        <v>251 a viac</v>
      </c>
      <c r="H1090" s="428"/>
      <c r="I1090" s="428"/>
    </row>
    <row r="1091" spans="2:9">
      <c r="B1091" s="116">
        <v>35546875</v>
      </c>
      <c r="C1091" s="119">
        <v>4</v>
      </c>
      <c r="D1091" s="120">
        <f>VLOOKUP(B1091,[3]ziaci!$A$1:$B$2102,2,FALSE)</f>
        <v>590.66666666666663</v>
      </c>
      <c r="E1091" s="119">
        <f>IFERROR(VLOOKUP(B1091,'[3]ZS s kniznicou'!$A$2:$A$1092,1,FALSE),0)</f>
        <v>0</v>
      </c>
      <c r="F1091" s="450" t="str">
        <f t="shared" si="28"/>
        <v>do 50</v>
      </c>
      <c r="G1091" s="451" t="str">
        <f t="shared" si="28"/>
        <v>251 a viac</v>
      </c>
      <c r="H1091" s="428"/>
      <c r="I1091" s="428"/>
    </row>
    <row r="1092" spans="2:9">
      <c r="B1092" s="116">
        <v>42407036</v>
      </c>
      <c r="C1092" s="119">
        <v>4</v>
      </c>
      <c r="D1092" s="120">
        <f>VLOOKUP(B1092,[3]ziaci!$A$1:$B$2102,2,FALSE)</f>
        <v>119</v>
      </c>
      <c r="E1092" s="119">
        <f>IFERROR(VLOOKUP(B1092,'[3]ZS s kniznicou'!$A$2:$A$1092,1,FALSE),0)</f>
        <v>0</v>
      </c>
      <c r="F1092" s="450" t="str">
        <f t="shared" si="28"/>
        <v>do 50</v>
      </c>
      <c r="G1092" s="451" t="str">
        <f t="shared" si="28"/>
        <v>51-150</v>
      </c>
      <c r="H1092" s="428"/>
      <c r="I1092" s="428"/>
    </row>
    <row r="1093" spans="2:9">
      <c r="B1093" s="116">
        <v>37812157</v>
      </c>
      <c r="C1093" s="119">
        <v>4</v>
      </c>
      <c r="D1093" s="120">
        <f>VLOOKUP(B1093,[3]ziaci!$A$1:$B$2102,2,FALSE)</f>
        <v>362.66666666666663</v>
      </c>
      <c r="E1093" s="119">
        <f>IFERROR(VLOOKUP(B1093,'[3]ZS s kniznicou'!$A$2:$A$1092,1,FALSE),0)</f>
        <v>37812157</v>
      </c>
      <c r="F1093" s="450" t="str">
        <f t="shared" si="28"/>
        <v>do 50</v>
      </c>
      <c r="G1093" s="451" t="str">
        <f t="shared" si="28"/>
        <v>251 a viac</v>
      </c>
      <c r="H1093" s="428"/>
      <c r="I1093" s="428"/>
    </row>
    <row r="1094" spans="2:9">
      <c r="B1094" s="116">
        <v>37812891</v>
      </c>
      <c r="C1094" s="119">
        <v>4</v>
      </c>
      <c r="D1094" s="120">
        <f>VLOOKUP(B1094,[3]ziaci!$A$1:$B$2102,2,FALSE)</f>
        <v>490.66666666666663</v>
      </c>
      <c r="E1094" s="119">
        <f>IFERROR(VLOOKUP(B1094,'[3]ZS s kniznicou'!$A$2:$A$1092,1,FALSE),0)</f>
        <v>37812891</v>
      </c>
      <c r="F1094" s="450" t="str">
        <f t="shared" si="28"/>
        <v>do 50</v>
      </c>
      <c r="G1094" s="451" t="str">
        <f t="shared" si="28"/>
        <v>251 a viac</v>
      </c>
      <c r="H1094" s="428"/>
      <c r="I1094" s="428"/>
    </row>
    <row r="1095" spans="2:9">
      <c r="B1095" s="116">
        <v>37813013</v>
      </c>
      <c r="C1095" s="119">
        <v>4</v>
      </c>
      <c r="D1095" s="120">
        <f>VLOOKUP(B1095,[3]ziaci!$A$1:$B$2102,2,FALSE)</f>
        <v>897.66666666666652</v>
      </c>
      <c r="E1095" s="119">
        <f>IFERROR(VLOOKUP(B1095,'[3]ZS s kniznicou'!$A$2:$A$1092,1,FALSE),0)</f>
        <v>37813013</v>
      </c>
      <c r="F1095" s="450" t="str">
        <f t="shared" si="28"/>
        <v>do 50</v>
      </c>
      <c r="G1095" s="451" t="str">
        <f t="shared" si="28"/>
        <v>251 a viac</v>
      </c>
      <c r="H1095" s="428"/>
      <c r="I1095" s="428"/>
    </row>
    <row r="1096" spans="2:9">
      <c r="B1096" s="116">
        <v>37809750</v>
      </c>
      <c r="C1096" s="119">
        <v>4</v>
      </c>
      <c r="D1096" s="120">
        <f>VLOOKUP(B1096,[3]ziaci!$A$1:$B$2102,2,FALSE)</f>
        <v>184.33333333333331</v>
      </c>
      <c r="E1096" s="119">
        <f>IFERROR(VLOOKUP(B1096,'[3]ZS s kniznicou'!$A$2:$A$1092,1,FALSE),0)</f>
        <v>37809750</v>
      </c>
      <c r="F1096" s="450" t="str">
        <f t="shared" si="28"/>
        <v>do 50</v>
      </c>
      <c r="G1096" s="451" t="str">
        <f t="shared" si="28"/>
        <v>151-250</v>
      </c>
      <c r="H1096" s="428"/>
      <c r="I1096" s="428"/>
    </row>
    <row r="1097" spans="2:9">
      <c r="B1097" s="116">
        <v>35677775</v>
      </c>
      <c r="C1097" s="119">
        <v>4</v>
      </c>
      <c r="D1097" s="120">
        <f>VLOOKUP(B1097,[3]ziaci!$A$1:$B$2102,2,FALSE)</f>
        <v>445.33333333333331</v>
      </c>
      <c r="E1097" s="119">
        <f>IFERROR(VLOOKUP(B1097,'[3]ZS s kniznicou'!$A$2:$A$1092,1,FALSE),0)</f>
        <v>35677775</v>
      </c>
      <c r="F1097" s="450" t="str">
        <f t="shared" si="28"/>
        <v>do 50</v>
      </c>
      <c r="G1097" s="451" t="str">
        <f t="shared" si="28"/>
        <v>251 a viac</v>
      </c>
      <c r="H1097" s="428"/>
      <c r="I1097" s="428"/>
    </row>
    <row r="1098" spans="2:9">
      <c r="B1098" s="116">
        <v>35677741</v>
      </c>
      <c r="C1098" s="119">
        <v>4</v>
      </c>
      <c r="D1098" s="120">
        <f>VLOOKUP(B1098,[3]ziaci!$A$1:$B$2102,2,FALSE)</f>
        <v>313.33333333333331</v>
      </c>
      <c r="E1098" s="119">
        <f>IFERROR(VLOOKUP(B1098,'[3]ZS s kniznicou'!$A$2:$A$1092,1,FALSE),0)</f>
        <v>35677741</v>
      </c>
      <c r="F1098" s="450" t="str">
        <f t="shared" si="28"/>
        <v>do 50</v>
      </c>
      <c r="G1098" s="451" t="str">
        <f t="shared" si="28"/>
        <v>251 a viac</v>
      </c>
      <c r="H1098" s="428"/>
      <c r="I1098" s="428"/>
    </row>
    <row r="1099" spans="2:9">
      <c r="B1099" s="116">
        <v>37828347</v>
      </c>
      <c r="C1099" s="119">
        <v>4</v>
      </c>
      <c r="D1099" s="120">
        <f>VLOOKUP(B1099,[3]ziaci!$A$1:$B$2102,2,FALSE)</f>
        <v>156.33333333333331</v>
      </c>
      <c r="E1099" s="119">
        <f>IFERROR(VLOOKUP(B1099,'[3]ZS s kniznicou'!$A$2:$A$1092,1,FALSE),0)</f>
        <v>37828347</v>
      </c>
      <c r="F1099" s="450" t="str">
        <f t="shared" si="28"/>
        <v>do 50</v>
      </c>
      <c r="G1099" s="451" t="str">
        <f t="shared" si="28"/>
        <v>151-250</v>
      </c>
      <c r="H1099" s="428"/>
      <c r="I1099" s="428"/>
    </row>
    <row r="1100" spans="2:9">
      <c r="B1100" s="116">
        <v>35677848</v>
      </c>
      <c r="C1100" s="119">
        <v>4</v>
      </c>
      <c r="D1100" s="120">
        <f>VLOOKUP(B1100,[3]ziaci!$A$1:$B$2102,2,FALSE)</f>
        <v>142.66666666666666</v>
      </c>
      <c r="E1100" s="119">
        <f>IFERROR(VLOOKUP(B1100,'[3]ZS s kniznicou'!$A$2:$A$1092,1,FALSE),0)</f>
        <v>35677848</v>
      </c>
      <c r="F1100" s="450" t="str">
        <f t="shared" si="28"/>
        <v>do 50</v>
      </c>
      <c r="G1100" s="451" t="str">
        <f t="shared" si="28"/>
        <v>51-150</v>
      </c>
      <c r="H1100" s="428"/>
      <c r="I1100" s="428"/>
    </row>
    <row r="1101" spans="2:9">
      <c r="B1101" s="116">
        <v>37831445</v>
      </c>
      <c r="C1101" s="119">
        <v>4</v>
      </c>
      <c r="D1101" s="120">
        <f>VLOOKUP(B1101,[3]ziaci!$A$1:$B$2102,2,FALSE)</f>
        <v>114.33333333333333</v>
      </c>
      <c r="E1101" s="119">
        <f>IFERROR(VLOOKUP(B1101,'[3]ZS s kniznicou'!$A$2:$A$1092,1,FALSE),0)</f>
        <v>37831445</v>
      </c>
      <c r="F1101" s="450" t="str">
        <f t="shared" si="28"/>
        <v>do 50</v>
      </c>
      <c r="G1101" s="451" t="str">
        <f t="shared" si="28"/>
        <v>51-150</v>
      </c>
      <c r="H1101" s="428"/>
      <c r="I1101" s="428"/>
    </row>
    <row r="1102" spans="2:9">
      <c r="B1102" s="116">
        <v>51284022</v>
      </c>
      <c r="C1102" s="119">
        <v>4</v>
      </c>
      <c r="D1102" s="120">
        <f>VLOOKUP(B1102,[3]ziaci!$A$1:$B$2102,2,FALSE)</f>
        <v>19.333333333333332</v>
      </c>
      <c r="E1102" s="119">
        <f>IFERROR(VLOOKUP(B1102,'[3]ZS s kniznicou'!$A$2:$A$1092,1,FALSE),0)</f>
        <v>51284022</v>
      </c>
      <c r="F1102" s="450" t="str">
        <f t="shared" si="28"/>
        <v>do 50</v>
      </c>
      <c r="G1102" s="451" t="str">
        <f t="shared" si="28"/>
        <v>do 50</v>
      </c>
      <c r="H1102" s="428"/>
      <c r="I1102" s="428"/>
    </row>
    <row r="1103" spans="2:9">
      <c r="B1103" s="116">
        <v>710060912</v>
      </c>
      <c r="C1103" s="119">
        <v>4</v>
      </c>
      <c r="D1103" s="120">
        <f>VLOOKUP(B1103,[3]ziaci!$A$1:$B$2102,2,FALSE)</f>
        <v>57.666666666666657</v>
      </c>
      <c r="E1103" s="119">
        <f>IFERROR(VLOOKUP(B1103,'[3]ZS s kniznicou'!$A$2:$A$1092,1,FALSE),0)</f>
        <v>710060912</v>
      </c>
      <c r="F1103" s="450" t="str">
        <f t="shared" si="28"/>
        <v>do 50</v>
      </c>
      <c r="G1103" s="451" t="str">
        <f t="shared" si="28"/>
        <v>51-150</v>
      </c>
      <c r="H1103" s="428"/>
      <c r="I1103" s="428"/>
    </row>
    <row r="1104" spans="2:9">
      <c r="B1104" s="116">
        <v>37876465</v>
      </c>
      <c r="C1104" s="119">
        <v>4</v>
      </c>
      <c r="D1104" s="120">
        <f>VLOOKUP(B1104,[3]ziaci!$A$1:$B$2102,2,FALSE)</f>
        <v>142</v>
      </c>
      <c r="E1104" s="119">
        <f>IFERROR(VLOOKUP(B1104,'[3]ZS s kniznicou'!$A$2:$A$1092,1,FALSE),0)</f>
        <v>37876465</v>
      </c>
      <c r="F1104" s="450" t="str">
        <f t="shared" si="28"/>
        <v>do 50</v>
      </c>
      <c r="G1104" s="451" t="str">
        <f t="shared" si="28"/>
        <v>51-150</v>
      </c>
      <c r="H1104" s="428"/>
      <c r="I1104" s="428"/>
    </row>
    <row r="1105" spans="2:9">
      <c r="B1105" s="116">
        <v>36165638</v>
      </c>
      <c r="C1105" s="119">
        <v>4</v>
      </c>
      <c r="D1105" s="120">
        <f>VLOOKUP(B1105,[3]ziaci!$A$1:$B$2102,2,FALSE)</f>
        <v>763.33333333333326</v>
      </c>
      <c r="E1105" s="119">
        <f>IFERROR(VLOOKUP(B1105,'[3]ZS s kniznicou'!$A$2:$A$1092,1,FALSE),0)</f>
        <v>36165638</v>
      </c>
      <c r="F1105" s="450" t="str">
        <f t="shared" si="28"/>
        <v>do 50</v>
      </c>
      <c r="G1105" s="451" t="str">
        <f t="shared" si="28"/>
        <v>251 a viac</v>
      </c>
      <c r="H1105" s="428"/>
      <c r="I1105" s="428"/>
    </row>
    <row r="1106" spans="2:9">
      <c r="B1106" s="116">
        <v>37877224</v>
      </c>
      <c r="C1106" s="119">
        <v>4</v>
      </c>
      <c r="D1106" s="120">
        <f>VLOOKUP(B1106,[3]ziaci!$A$1:$B$2102,2,FALSE)</f>
        <v>384</v>
      </c>
      <c r="E1106" s="119">
        <f>IFERROR(VLOOKUP(B1106,'[3]ZS s kniznicou'!$A$2:$A$1092,1,FALSE),0)</f>
        <v>37877224</v>
      </c>
      <c r="F1106" s="450" t="str">
        <f t="shared" si="28"/>
        <v>do 50</v>
      </c>
      <c r="G1106" s="451" t="str">
        <f t="shared" si="28"/>
        <v>251 a viac</v>
      </c>
      <c r="H1106" s="428"/>
      <c r="I1106" s="428"/>
    </row>
    <row r="1107" spans="2:9">
      <c r="B1107" s="116">
        <v>37876881</v>
      </c>
      <c r="C1107" s="119">
        <v>4</v>
      </c>
      <c r="D1107" s="120">
        <f>VLOOKUP(B1107,[3]ziaci!$A$1:$B$2102,2,FALSE)</f>
        <v>139</v>
      </c>
      <c r="E1107" s="119">
        <f>IFERROR(VLOOKUP(B1107,'[3]ZS s kniznicou'!$A$2:$A$1092,1,FALSE),0)</f>
        <v>37876881</v>
      </c>
      <c r="F1107" s="450" t="str">
        <f t="shared" si="28"/>
        <v>do 50</v>
      </c>
      <c r="G1107" s="451" t="str">
        <f t="shared" si="28"/>
        <v>51-150</v>
      </c>
      <c r="H1107" s="428"/>
      <c r="I1107" s="428"/>
    </row>
    <row r="1108" spans="2:9">
      <c r="B1108" s="116">
        <v>35534681</v>
      </c>
      <c r="C1108" s="119">
        <v>4</v>
      </c>
      <c r="D1108" s="120">
        <f>VLOOKUP(B1108,[3]ziaci!$A$1:$B$2102,2,FALSE)</f>
        <v>589.66666666666663</v>
      </c>
      <c r="E1108" s="119">
        <f>IFERROR(VLOOKUP(B1108,'[3]ZS s kniznicou'!$A$2:$A$1092,1,FALSE),0)</f>
        <v>35534681</v>
      </c>
      <c r="F1108" s="450" t="str">
        <f t="shared" si="28"/>
        <v>do 50</v>
      </c>
      <c r="G1108" s="451" t="str">
        <f t="shared" si="28"/>
        <v>251 a viac</v>
      </c>
      <c r="H1108" s="428"/>
      <c r="I1108" s="428"/>
    </row>
    <row r="1109" spans="2:9">
      <c r="B1109" s="116">
        <v>31942806</v>
      </c>
      <c r="C1109" s="119">
        <v>4</v>
      </c>
      <c r="D1109" s="120">
        <f>VLOOKUP(B1109,[3]ziaci!$A$1:$B$2102,2,FALSE)</f>
        <v>113.66666666666666</v>
      </c>
      <c r="E1109" s="119">
        <f>IFERROR(VLOOKUP(B1109,'[3]ZS s kniznicou'!$A$2:$A$1092,1,FALSE),0)</f>
        <v>31942806</v>
      </c>
      <c r="F1109" s="450" t="str">
        <f t="shared" si="28"/>
        <v>do 50</v>
      </c>
      <c r="G1109" s="451" t="str">
        <f t="shared" si="28"/>
        <v>51-150</v>
      </c>
      <c r="H1109" s="428"/>
      <c r="I1109" s="428"/>
    </row>
    <row r="1110" spans="2:9">
      <c r="B1110" s="116">
        <v>35544031</v>
      </c>
      <c r="C1110" s="119">
        <v>4</v>
      </c>
      <c r="D1110" s="120">
        <f>VLOOKUP(B1110,[3]ziaci!$A$1:$B$2102,2,FALSE)</f>
        <v>195.66666666666666</v>
      </c>
      <c r="E1110" s="119">
        <f>IFERROR(VLOOKUP(B1110,'[3]ZS s kniznicou'!$A$2:$A$1092,1,FALSE),0)</f>
        <v>35544031</v>
      </c>
      <c r="F1110" s="450" t="str">
        <f t="shared" si="28"/>
        <v>do 50</v>
      </c>
      <c r="G1110" s="451" t="str">
        <f t="shared" si="28"/>
        <v>151-250</v>
      </c>
      <c r="H1110" s="428"/>
      <c r="I1110" s="428"/>
    </row>
    <row r="1111" spans="2:9">
      <c r="B1111" s="116">
        <v>710064063</v>
      </c>
      <c r="C1111" s="119">
        <v>4</v>
      </c>
      <c r="D1111" s="120">
        <f>VLOOKUP(B1111,[3]ziaci!$A$1:$B$2102,2,FALSE)</f>
        <v>20.333333333333332</v>
      </c>
      <c r="E1111" s="119">
        <f>IFERROR(VLOOKUP(B1111,'[3]ZS s kniznicou'!$A$2:$A$1092,1,FALSE),0)</f>
        <v>710064063</v>
      </c>
      <c r="F1111" s="450" t="str">
        <f t="shared" ref="F1111:G1174" si="29">IF(C1111&lt;51,"do 50",IF(C1111&lt;151,"51-150",IF(C1111&lt;251,"151-250","251 a viac")))</f>
        <v>do 50</v>
      </c>
      <c r="G1111" s="451" t="str">
        <f t="shared" si="29"/>
        <v>do 50</v>
      </c>
      <c r="H1111" s="428"/>
      <c r="I1111" s="428"/>
    </row>
    <row r="1112" spans="2:9">
      <c r="B1112" s="116">
        <v>35553979</v>
      </c>
      <c r="C1112" s="119">
        <v>4</v>
      </c>
      <c r="D1112" s="120">
        <f>VLOOKUP(B1112,[3]ziaci!$A$1:$B$2102,2,FALSE)</f>
        <v>63.333333333333329</v>
      </c>
      <c r="E1112" s="119">
        <f>IFERROR(VLOOKUP(B1112,'[3]ZS s kniznicou'!$A$2:$A$1092,1,FALSE),0)</f>
        <v>35553979</v>
      </c>
      <c r="F1112" s="450" t="str">
        <f t="shared" si="29"/>
        <v>do 50</v>
      </c>
      <c r="G1112" s="451" t="str">
        <f t="shared" si="29"/>
        <v>51-150</v>
      </c>
      <c r="H1112" s="428"/>
      <c r="I1112" s="428"/>
    </row>
    <row r="1113" spans="2:9">
      <c r="B1113" s="116">
        <v>35546468</v>
      </c>
      <c r="C1113" s="119">
        <v>4</v>
      </c>
      <c r="D1113" s="120">
        <f>VLOOKUP(B1113,[3]ziaci!$A$1:$B$2102,2,FALSE)</f>
        <v>100</v>
      </c>
      <c r="E1113" s="119">
        <f>IFERROR(VLOOKUP(B1113,'[3]ZS s kniznicou'!$A$2:$A$1092,1,FALSE),0)</f>
        <v>35546468</v>
      </c>
      <c r="F1113" s="450" t="str">
        <f t="shared" si="29"/>
        <v>do 50</v>
      </c>
      <c r="G1113" s="451" t="str">
        <f t="shared" si="29"/>
        <v>51-150</v>
      </c>
      <c r="H1113" s="428"/>
      <c r="I1113" s="428"/>
    </row>
    <row r="1114" spans="2:9">
      <c r="B1114" s="116">
        <v>35540648</v>
      </c>
      <c r="C1114" s="119">
        <v>4</v>
      </c>
      <c r="D1114" s="120">
        <f>VLOOKUP(B1114,[3]ziaci!$A$1:$B$2102,2,FALSE)</f>
        <v>751</v>
      </c>
      <c r="E1114" s="119">
        <f>IFERROR(VLOOKUP(B1114,'[3]ZS s kniznicou'!$A$2:$A$1092,1,FALSE),0)</f>
        <v>35540648</v>
      </c>
      <c r="F1114" s="450" t="str">
        <f t="shared" si="29"/>
        <v>do 50</v>
      </c>
      <c r="G1114" s="451" t="str">
        <f t="shared" si="29"/>
        <v>251 a viac</v>
      </c>
      <c r="H1114" s="428"/>
      <c r="I1114" s="428"/>
    </row>
    <row r="1115" spans="2:9">
      <c r="B1115" s="116">
        <v>31810446</v>
      </c>
      <c r="C1115" s="119">
        <v>3</v>
      </c>
      <c r="D1115" s="120">
        <f>VLOOKUP(B1115,[3]ziaci!$A$1:$B$2102,2,FALSE)</f>
        <v>211.66666666666666</v>
      </c>
      <c r="E1115" s="119">
        <f>IFERROR(VLOOKUP(B1115,'[3]ZS s kniznicou'!$A$2:$A$1092,1,FALSE),0)</f>
        <v>31810446</v>
      </c>
      <c r="F1115" s="450" t="str">
        <f t="shared" si="29"/>
        <v>do 50</v>
      </c>
      <c r="G1115" s="451" t="str">
        <f t="shared" si="29"/>
        <v>151-250</v>
      </c>
      <c r="H1115" s="428"/>
      <c r="I1115" s="428"/>
    </row>
    <row r="1116" spans="2:9">
      <c r="B1116" s="116">
        <v>31773711</v>
      </c>
      <c r="C1116" s="119">
        <v>3</v>
      </c>
      <c r="D1116" s="120">
        <f>VLOOKUP(B1116,[3]ziaci!$A$1:$B$2102,2,FALSE)</f>
        <v>1201</v>
      </c>
      <c r="E1116" s="119">
        <f>IFERROR(VLOOKUP(B1116,'[3]ZS s kniznicou'!$A$2:$A$1092,1,FALSE),0)</f>
        <v>31773711</v>
      </c>
      <c r="F1116" s="450" t="str">
        <f t="shared" si="29"/>
        <v>do 50</v>
      </c>
      <c r="G1116" s="451" t="str">
        <f t="shared" si="29"/>
        <v>251 a viac</v>
      </c>
      <c r="H1116" s="428"/>
      <c r="I1116" s="428"/>
    </row>
    <row r="1117" spans="2:9">
      <c r="B1117" s="116">
        <v>36086584</v>
      </c>
      <c r="C1117" s="119">
        <v>3</v>
      </c>
      <c r="D1117" s="120">
        <f>VLOOKUP(B1117,[3]ziaci!$A$1:$B$2102,2,FALSE)</f>
        <v>317.33333333333331</v>
      </c>
      <c r="E1117" s="119">
        <f>IFERROR(VLOOKUP(B1117,'[3]ZS s kniznicou'!$A$2:$A$1092,1,FALSE),0)</f>
        <v>36086584</v>
      </c>
      <c r="F1117" s="450" t="str">
        <f t="shared" si="29"/>
        <v>do 50</v>
      </c>
      <c r="G1117" s="451" t="str">
        <f t="shared" si="29"/>
        <v>251 a viac</v>
      </c>
      <c r="H1117" s="428"/>
      <c r="I1117" s="428"/>
    </row>
    <row r="1118" spans="2:9">
      <c r="B1118" s="116">
        <v>37836692</v>
      </c>
      <c r="C1118" s="119">
        <v>3</v>
      </c>
      <c r="D1118" s="120">
        <f>VLOOKUP(B1118,[3]ziaci!$A$1:$B$2102,2,FALSE)</f>
        <v>163.33333333333331</v>
      </c>
      <c r="E1118" s="119">
        <f>IFERROR(VLOOKUP(B1118,'[3]ZS s kniznicou'!$A$2:$A$1092,1,FALSE),0)</f>
        <v>37836692</v>
      </c>
      <c r="F1118" s="450" t="str">
        <f t="shared" si="29"/>
        <v>do 50</v>
      </c>
      <c r="G1118" s="451" t="str">
        <f t="shared" si="29"/>
        <v>151-250</v>
      </c>
      <c r="H1118" s="428"/>
      <c r="I1118" s="428"/>
    </row>
    <row r="1119" spans="2:9">
      <c r="B1119" s="116">
        <v>37840576</v>
      </c>
      <c r="C1119" s="119">
        <v>3</v>
      </c>
      <c r="D1119" s="120">
        <f>VLOOKUP(B1119,[3]ziaci!$A$1:$B$2102,2,FALSE)</f>
        <v>145.66666666666666</v>
      </c>
      <c r="E1119" s="119">
        <f>IFERROR(VLOOKUP(B1119,'[3]ZS s kniznicou'!$A$2:$A$1092,1,FALSE),0)</f>
        <v>37840576</v>
      </c>
      <c r="F1119" s="450" t="str">
        <f t="shared" si="29"/>
        <v>do 50</v>
      </c>
      <c r="G1119" s="451" t="str">
        <f t="shared" si="29"/>
        <v>51-150</v>
      </c>
      <c r="H1119" s="428"/>
      <c r="I1119" s="428"/>
    </row>
    <row r="1120" spans="2:9">
      <c r="B1120" s="116">
        <v>37840517</v>
      </c>
      <c r="C1120" s="119">
        <v>3</v>
      </c>
      <c r="D1120" s="120">
        <f>VLOOKUP(B1120,[3]ziaci!$A$1:$B$2102,2,FALSE)</f>
        <v>131.66666666666666</v>
      </c>
      <c r="E1120" s="119">
        <f>IFERROR(VLOOKUP(B1120,'[3]ZS s kniznicou'!$A$2:$A$1092,1,FALSE),0)</f>
        <v>37840517</v>
      </c>
      <c r="F1120" s="450" t="str">
        <f t="shared" si="29"/>
        <v>do 50</v>
      </c>
      <c r="G1120" s="451" t="str">
        <f t="shared" si="29"/>
        <v>51-150</v>
      </c>
      <c r="H1120" s="428"/>
      <c r="I1120" s="428"/>
    </row>
    <row r="1121" spans="2:9">
      <c r="B1121" s="116">
        <v>36090352</v>
      </c>
      <c r="C1121" s="119">
        <v>3</v>
      </c>
      <c r="D1121" s="120">
        <f>VLOOKUP(B1121,[3]ziaci!$A$1:$B$2102,2,FALSE)</f>
        <v>50.333333333333329</v>
      </c>
      <c r="E1121" s="119">
        <f>IFERROR(VLOOKUP(B1121,'[3]ZS s kniznicou'!$A$2:$A$1092,1,FALSE),0)</f>
        <v>36090352</v>
      </c>
      <c r="F1121" s="450" t="str">
        <f t="shared" si="29"/>
        <v>do 50</v>
      </c>
      <c r="G1121" s="451" t="str">
        <f t="shared" si="29"/>
        <v>do 50</v>
      </c>
      <c r="H1121" s="428"/>
      <c r="I1121" s="428"/>
    </row>
    <row r="1122" spans="2:9">
      <c r="B1122" s="116">
        <v>34028226</v>
      </c>
      <c r="C1122" s="119">
        <v>3</v>
      </c>
      <c r="D1122" s="120">
        <f>VLOOKUP(B1122,[3]ziaci!$A$1:$B$2102,2,FALSE)</f>
        <v>606</v>
      </c>
      <c r="E1122" s="119">
        <f>IFERROR(VLOOKUP(B1122,'[3]ZS s kniznicou'!$A$2:$A$1092,1,FALSE),0)</f>
        <v>34028226</v>
      </c>
      <c r="F1122" s="450" t="str">
        <f t="shared" si="29"/>
        <v>do 50</v>
      </c>
      <c r="G1122" s="451" t="str">
        <f t="shared" si="29"/>
        <v>251 a viac</v>
      </c>
      <c r="H1122" s="428"/>
      <c r="I1122" s="428"/>
    </row>
    <row r="1123" spans="2:9">
      <c r="B1123" s="116">
        <v>37836994</v>
      </c>
      <c r="C1123" s="119">
        <v>3</v>
      </c>
      <c r="D1123" s="120">
        <f>VLOOKUP(B1123,[3]ziaci!$A$1:$B$2102,2,FALSE)</f>
        <v>164</v>
      </c>
      <c r="E1123" s="119">
        <f>IFERROR(VLOOKUP(B1123,'[3]ZS s kniznicou'!$A$2:$A$1092,1,FALSE),0)</f>
        <v>37836994</v>
      </c>
      <c r="F1123" s="450" t="str">
        <f t="shared" si="29"/>
        <v>do 50</v>
      </c>
      <c r="G1123" s="451" t="str">
        <f t="shared" si="29"/>
        <v>151-250</v>
      </c>
      <c r="H1123" s="428"/>
      <c r="I1123" s="428"/>
    </row>
    <row r="1124" spans="2:9">
      <c r="B1124" s="116">
        <v>37838521</v>
      </c>
      <c r="C1124" s="119">
        <v>3</v>
      </c>
      <c r="D1124" s="120">
        <f>VLOOKUP(B1124,[3]ziaci!$A$1:$B$2102,2,FALSE)</f>
        <v>185.33333333333331</v>
      </c>
      <c r="E1124" s="119">
        <f>IFERROR(VLOOKUP(B1124,'[3]ZS s kniznicou'!$A$2:$A$1092,1,FALSE),0)</f>
        <v>37838521</v>
      </c>
      <c r="F1124" s="450" t="str">
        <f t="shared" si="29"/>
        <v>do 50</v>
      </c>
      <c r="G1124" s="451" t="str">
        <f t="shared" si="29"/>
        <v>151-250</v>
      </c>
      <c r="H1124" s="428"/>
      <c r="I1124" s="428"/>
    </row>
    <row r="1125" spans="2:9">
      <c r="B1125" s="116">
        <v>37838474</v>
      </c>
      <c r="C1125" s="119">
        <v>3</v>
      </c>
      <c r="D1125" s="120">
        <f>VLOOKUP(B1125,[3]ziaci!$A$1:$B$2102,2,FALSE)</f>
        <v>269.66666666666663</v>
      </c>
      <c r="E1125" s="119">
        <f>IFERROR(VLOOKUP(B1125,'[3]ZS s kniznicou'!$A$2:$A$1092,1,FALSE),0)</f>
        <v>37838474</v>
      </c>
      <c r="F1125" s="450" t="str">
        <f t="shared" si="29"/>
        <v>do 50</v>
      </c>
      <c r="G1125" s="451" t="str">
        <f t="shared" si="29"/>
        <v>251 a viac</v>
      </c>
      <c r="H1125" s="428"/>
      <c r="I1125" s="428"/>
    </row>
    <row r="1126" spans="2:9">
      <c r="B1126" s="116">
        <v>37838491</v>
      </c>
      <c r="C1126" s="119">
        <v>3</v>
      </c>
      <c r="D1126" s="120">
        <f>VLOOKUP(B1126,[3]ziaci!$A$1:$B$2102,2,FALSE)</f>
        <v>527.33333333333326</v>
      </c>
      <c r="E1126" s="119">
        <f>IFERROR(VLOOKUP(B1126,'[3]ZS s kniznicou'!$A$2:$A$1092,1,FALSE),0)</f>
        <v>37838491</v>
      </c>
      <c r="F1126" s="450" t="str">
        <f t="shared" si="29"/>
        <v>do 50</v>
      </c>
      <c r="G1126" s="451" t="str">
        <f t="shared" si="29"/>
        <v>251 a viac</v>
      </c>
      <c r="H1126" s="428"/>
      <c r="I1126" s="428"/>
    </row>
    <row r="1127" spans="2:9">
      <c r="B1127" s="116">
        <v>36080870</v>
      </c>
      <c r="C1127" s="119">
        <v>3</v>
      </c>
      <c r="D1127" s="120">
        <f>VLOOKUP(B1127,[3]ziaci!$A$1:$B$2102,2,FALSE)</f>
        <v>222.66666666666663</v>
      </c>
      <c r="E1127" s="119">
        <f>IFERROR(VLOOKUP(B1127,'[3]ZS s kniznicou'!$A$2:$A$1092,1,FALSE),0)</f>
        <v>36080870</v>
      </c>
      <c r="F1127" s="450" t="str">
        <f t="shared" si="29"/>
        <v>do 50</v>
      </c>
      <c r="G1127" s="451" t="str">
        <f t="shared" si="29"/>
        <v>151-250</v>
      </c>
      <c r="H1127" s="428"/>
      <c r="I1127" s="428"/>
    </row>
    <row r="1128" spans="2:9">
      <c r="B1128" s="116">
        <v>37836790</v>
      </c>
      <c r="C1128" s="119">
        <v>3</v>
      </c>
      <c r="D1128" s="120">
        <f>VLOOKUP(B1128,[3]ziaci!$A$1:$B$2102,2,FALSE)</f>
        <v>176.33333333333331</v>
      </c>
      <c r="E1128" s="119">
        <f>IFERROR(VLOOKUP(B1128,'[3]ZS s kniznicou'!$A$2:$A$1092,1,FALSE),0)</f>
        <v>37836790</v>
      </c>
      <c r="F1128" s="450" t="str">
        <f t="shared" si="29"/>
        <v>do 50</v>
      </c>
      <c r="G1128" s="451" t="str">
        <f t="shared" si="29"/>
        <v>151-250</v>
      </c>
      <c r="H1128" s="428"/>
      <c r="I1128" s="428"/>
    </row>
    <row r="1129" spans="2:9">
      <c r="B1129" s="116">
        <v>36080454</v>
      </c>
      <c r="C1129" s="119">
        <v>3</v>
      </c>
      <c r="D1129" s="120">
        <f>VLOOKUP(B1129,[3]ziaci!$A$1:$B$2102,2,FALSE)</f>
        <v>145</v>
      </c>
      <c r="E1129" s="119">
        <f>IFERROR(VLOOKUP(B1129,'[3]ZS s kniznicou'!$A$2:$A$1092,1,FALSE),0)</f>
        <v>36080454</v>
      </c>
      <c r="F1129" s="450" t="str">
        <f t="shared" si="29"/>
        <v>do 50</v>
      </c>
      <c r="G1129" s="451" t="str">
        <f t="shared" si="29"/>
        <v>51-150</v>
      </c>
      <c r="H1129" s="428"/>
      <c r="I1129" s="428"/>
    </row>
    <row r="1130" spans="2:9">
      <c r="B1130" s="116">
        <v>36080489</v>
      </c>
      <c r="C1130" s="119">
        <v>3</v>
      </c>
      <c r="D1130" s="120">
        <f>VLOOKUP(B1130,[3]ziaci!$A$1:$B$2102,2,FALSE)</f>
        <v>108.99999999999999</v>
      </c>
      <c r="E1130" s="119">
        <f>IFERROR(VLOOKUP(B1130,'[3]ZS s kniznicou'!$A$2:$A$1092,1,FALSE),0)</f>
        <v>36080489</v>
      </c>
      <c r="F1130" s="450" t="str">
        <f t="shared" si="29"/>
        <v>do 50</v>
      </c>
      <c r="G1130" s="451" t="str">
        <f t="shared" si="29"/>
        <v>51-150</v>
      </c>
      <c r="H1130" s="428"/>
      <c r="I1130" s="428"/>
    </row>
    <row r="1131" spans="2:9">
      <c r="B1131" s="116">
        <v>710056133</v>
      </c>
      <c r="C1131" s="119">
        <v>3</v>
      </c>
      <c r="D1131" s="120">
        <f>VLOOKUP(B1131,[3]ziaci!$A$1:$B$2102,2,FALSE)</f>
        <v>59.333333333333329</v>
      </c>
      <c r="E1131" s="119">
        <f>IFERROR(VLOOKUP(B1131,'[3]ZS s kniznicou'!$A$2:$A$1092,1,FALSE),0)</f>
        <v>710056133</v>
      </c>
      <c r="F1131" s="450" t="str">
        <f t="shared" si="29"/>
        <v>do 50</v>
      </c>
      <c r="G1131" s="451" t="str">
        <f t="shared" si="29"/>
        <v>51-150</v>
      </c>
      <c r="H1131" s="428"/>
      <c r="I1131" s="428"/>
    </row>
    <row r="1132" spans="2:9">
      <c r="B1132" s="116">
        <v>36090239</v>
      </c>
      <c r="C1132" s="119">
        <v>3</v>
      </c>
      <c r="D1132" s="120">
        <f>VLOOKUP(B1132,[3]ziaci!$A$1:$B$2102,2,FALSE)</f>
        <v>118</v>
      </c>
      <c r="E1132" s="119">
        <f>IFERROR(VLOOKUP(B1132,'[3]ZS s kniznicou'!$A$2:$A$1092,1,FALSE),0)</f>
        <v>36090239</v>
      </c>
      <c r="F1132" s="450" t="str">
        <f t="shared" si="29"/>
        <v>do 50</v>
      </c>
      <c r="G1132" s="451" t="str">
        <f t="shared" si="29"/>
        <v>51-150</v>
      </c>
      <c r="H1132" s="428"/>
      <c r="I1132" s="428"/>
    </row>
    <row r="1133" spans="2:9">
      <c r="B1133" s="116">
        <v>36125644</v>
      </c>
      <c r="C1133" s="119">
        <v>3</v>
      </c>
      <c r="D1133" s="120">
        <f>VLOOKUP(B1133,[3]ziaci!$A$1:$B$2102,2,FALSE)</f>
        <v>128.33333333333331</v>
      </c>
      <c r="E1133" s="119">
        <f>IFERROR(VLOOKUP(B1133,'[3]ZS s kniznicou'!$A$2:$A$1092,1,FALSE),0)</f>
        <v>36125644</v>
      </c>
      <c r="F1133" s="450" t="str">
        <f t="shared" si="29"/>
        <v>do 50</v>
      </c>
      <c r="G1133" s="451" t="str">
        <f t="shared" si="29"/>
        <v>51-150</v>
      </c>
      <c r="H1133" s="428"/>
      <c r="I1133" s="428"/>
    </row>
    <row r="1134" spans="2:9">
      <c r="B1134" s="116">
        <v>36128503</v>
      </c>
      <c r="C1134" s="119">
        <v>3</v>
      </c>
      <c r="D1134" s="120">
        <f>VLOOKUP(B1134,[3]ziaci!$A$1:$B$2102,2,FALSE)</f>
        <v>110.33333333333333</v>
      </c>
      <c r="E1134" s="119">
        <f>IFERROR(VLOOKUP(B1134,'[3]ZS s kniznicou'!$A$2:$A$1092,1,FALSE),0)</f>
        <v>36128503</v>
      </c>
      <c r="F1134" s="450" t="str">
        <f t="shared" si="29"/>
        <v>do 50</v>
      </c>
      <c r="G1134" s="451" t="str">
        <f t="shared" si="29"/>
        <v>51-150</v>
      </c>
      <c r="H1134" s="428"/>
      <c r="I1134" s="428"/>
    </row>
    <row r="1135" spans="2:9">
      <c r="B1135" s="116">
        <v>36128449</v>
      </c>
      <c r="C1135" s="119">
        <v>3</v>
      </c>
      <c r="D1135" s="120">
        <f>VLOOKUP(B1135,[3]ziaci!$A$1:$B$2102,2,FALSE)</f>
        <v>165</v>
      </c>
      <c r="E1135" s="119">
        <f>IFERROR(VLOOKUP(B1135,'[3]ZS s kniznicou'!$A$2:$A$1092,1,FALSE),0)</f>
        <v>36128449</v>
      </c>
      <c r="F1135" s="450" t="str">
        <f t="shared" si="29"/>
        <v>do 50</v>
      </c>
      <c r="G1135" s="451" t="str">
        <f t="shared" si="29"/>
        <v>151-250</v>
      </c>
      <c r="H1135" s="428"/>
      <c r="I1135" s="428"/>
    </row>
    <row r="1136" spans="2:9">
      <c r="B1136" s="116">
        <v>36125105</v>
      </c>
      <c r="C1136" s="119">
        <v>3</v>
      </c>
      <c r="D1136" s="120">
        <f>VLOOKUP(B1136,[3]ziaci!$A$1:$B$2102,2,FALSE)</f>
        <v>71.666666666666657</v>
      </c>
      <c r="E1136" s="119">
        <f>IFERROR(VLOOKUP(B1136,'[3]ZS s kniznicou'!$A$2:$A$1092,1,FALSE),0)</f>
        <v>36125105</v>
      </c>
      <c r="F1136" s="450" t="str">
        <f t="shared" si="29"/>
        <v>do 50</v>
      </c>
      <c r="G1136" s="451" t="str">
        <f t="shared" si="29"/>
        <v>51-150</v>
      </c>
      <c r="H1136" s="428"/>
      <c r="I1136" s="428"/>
    </row>
    <row r="1137" spans="2:9">
      <c r="B1137" s="116">
        <v>36125717</v>
      </c>
      <c r="C1137" s="119">
        <v>3</v>
      </c>
      <c r="D1137" s="120">
        <f>VLOOKUP(B1137,[3]ziaci!$A$1:$B$2102,2,FALSE)</f>
        <v>522.66666666666663</v>
      </c>
      <c r="E1137" s="119">
        <f>IFERROR(VLOOKUP(B1137,'[3]ZS s kniznicou'!$A$2:$A$1092,1,FALSE),0)</f>
        <v>36125717</v>
      </c>
      <c r="F1137" s="450" t="str">
        <f t="shared" si="29"/>
        <v>do 50</v>
      </c>
      <c r="G1137" s="451" t="str">
        <f t="shared" si="29"/>
        <v>251 a viac</v>
      </c>
      <c r="H1137" s="428"/>
      <c r="I1137" s="428"/>
    </row>
    <row r="1138" spans="2:9">
      <c r="B1138" s="116">
        <v>31202462</v>
      </c>
      <c r="C1138" s="119">
        <v>3</v>
      </c>
      <c r="D1138" s="120">
        <f>VLOOKUP(B1138,[3]ziaci!$A$1:$B$2102,2,FALSE)</f>
        <v>377.66666666666663</v>
      </c>
      <c r="E1138" s="119">
        <f>IFERROR(VLOOKUP(B1138,'[3]ZS s kniznicou'!$A$2:$A$1092,1,FALSE),0)</f>
        <v>31202462</v>
      </c>
      <c r="F1138" s="450" t="str">
        <f t="shared" si="29"/>
        <v>do 50</v>
      </c>
      <c r="G1138" s="451" t="str">
        <f t="shared" si="29"/>
        <v>251 a viac</v>
      </c>
      <c r="H1138" s="428"/>
      <c r="I1138" s="428"/>
    </row>
    <row r="1139" spans="2:9">
      <c r="B1139" s="116">
        <v>36126802</v>
      </c>
      <c r="C1139" s="119">
        <v>3</v>
      </c>
      <c r="D1139" s="120">
        <f>VLOOKUP(B1139,[3]ziaci!$A$1:$B$2102,2,FALSE)</f>
        <v>379.66666666666663</v>
      </c>
      <c r="E1139" s="119">
        <f>IFERROR(VLOOKUP(B1139,'[3]ZS s kniznicou'!$A$2:$A$1092,1,FALSE),0)</f>
        <v>36126802</v>
      </c>
      <c r="F1139" s="450" t="str">
        <f t="shared" si="29"/>
        <v>do 50</v>
      </c>
      <c r="G1139" s="451" t="str">
        <f t="shared" si="29"/>
        <v>251 a viac</v>
      </c>
      <c r="H1139" s="428"/>
      <c r="I1139" s="428"/>
    </row>
    <row r="1140" spans="2:9">
      <c r="B1140" s="116">
        <v>50895222</v>
      </c>
      <c r="C1140" s="119">
        <v>3</v>
      </c>
      <c r="D1140" s="120">
        <f>VLOOKUP(B1140,[3]ziaci!$A$1:$B$2102,2,FALSE)</f>
        <v>231.66666666666666</v>
      </c>
      <c r="E1140" s="119">
        <f>IFERROR(VLOOKUP(B1140,'[3]ZS s kniznicou'!$A$2:$A$1092,1,FALSE),0)</f>
        <v>50895222</v>
      </c>
      <c r="F1140" s="450" t="str">
        <f t="shared" si="29"/>
        <v>do 50</v>
      </c>
      <c r="G1140" s="451" t="str">
        <f t="shared" si="29"/>
        <v>151-250</v>
      </c>
      <c r="H1140" s="428"/>
      <c r="I1140" s="428"/>
    </row>
    <row r="1141" spans="2:9">
      <c r="B1141" s="116">
        <v>36126683</v>
      </c>
      <c r="C1141" s="119">
        <v>3</v>
      </c>
      <c r="D1141" s="120">
        <f>VLOOKUP(B1141,[3]ziaci!$A$1:$B$2102,2,FALSE)</f>
        <v>166</v>
      </c>
      <c r="E1141" s="119">
        <f>IFERROR(VLOOKUP(B1141,'[3]ZS s kniznicou'!$A$2:$A$1092,1,FALSE),0)</f>
        <v>36126683</v>
      </c>
      <c r="F1141" s="450" t="str">
        <f t="shared" si="29"/>
        <v>do 50</v>
      </c>
      <c r="G1141" s="451" t="str">
        <f t="shared" si="29"/>
        <v>151-250</v>
      </c>
      <c r="H1141" s="428"/>
      <c r="I1141" s="428"/>
    </row>
    <row r="1142" spans="2:9">
      <c r="B1142" s="116">
        <v>36126926</v>
      </c>
      <c r="C1142" s="119">
        <v>3</v>
      </c>
      <c r="D1142" s="120">
        <f>VLOOKUP(B1142,[3]ziaci!$A$1:$B$2102,2,FALSE)</f>
        <v>513.33333333333326</v>
      </c>
      <c r="E1142" s="119">
        <f>IFERROR(VLOOKUP(B1142,'[3]ZS s kniznicou'!$A$2:$A$1092,1,FALSE),0)</f>
        <v>36126926</v>
      </c>
      <c r="F1142" s="450" t="str">
        <f t="shared" si="29"/>
        <v>do 50</v>
      </c>
      <c r="G1142" s="451" t="str">
        <f t="shared" si="29"/>
        <v>251 a viac</v>
      </c>
      <c r="H1142" s="428"/>
      <c r="I1142" s="428"/>
    </row>
    <row r="1143" spans="2:9">
      <c r="B1143" s="116">
        <v>36126721</v>
      </c>
      <c r="C1143" s="119">
        <v>3</v>
      </c>
      <c r="D1143" s="120">
        <f>VLOOKUP(B1143,[3]ziaci!$A$1:$B$2102,2,FALSE)</f>
        <v>119.66666666666666</v>
      </c>
      <c r="E1143" s="119">
        <f>IFERROR(VLOOKUP(B1143,'[3]ZS s kniznicou'!$A$2:$A$1092,1,FALSE),0)</f>
        <v>36126721</v>
      </c>
      <c r="F1143" s="450" t="str">
        <f t="shared" si="29"/>
        <v>do 50</v>
      </c>
      <c r="G1143" s="451" t="str">
        <f t="shared" si="29"/>
        <v>51-150</v>
      </c>
      <c r="H1143" s="428"/>
      <c r="I1143" s="428"/>
    </row>
    <row r="1144" spans="2:9">
      <c r="B1144" s="116">
        <v>37861310</v>
      </c>
      <c r="C1144" s="119">
        <v>3</v>
      </c>
      <c r="D1144" s="120">
        <f>VLOOKUP(B1144,[3]ziaci!$A$1:$B$2102,2,FALSE)</f>
        <v>689.33333333333326</v>
      </c>
      <c r="E1144" s="119">
        <f>IFERROR(VLOOKUP(B1144,'[3]ZS s kniznicou'!$A$2:$A$1092,1,FALSE),0)</f>
        <v>37861310</v>
      </c>
      <c r="F1144" s="450" t="str">
        <f t="shared" si="29"/>
        <v>do 50</v>
      </c>
      <c r="G1144" s="451" t="str">
        <f t="shared" si="29"/>
        <v>251 a viac</v>
      </c>
      <c r="H1144" s="428"/>
      <c r="I1144" s="428"/>
    </row>
    <row r="1145" spans="2:9">
      <c r="B1145" s="116">
        <v>37865331</v>
      </c>
      <c r="C1145" s="119">
        <v>3</v>
      </c>
      <c r="D1145" s="120">
        <f>VLOOKUP(B1145,[3]ziaci!$A$1:$B$2102,2,FALSE)</f>
        <v>438.66666666666663</v>
      </c>
      <c r="E1145" s="119">
        <f>IFERROR(VLOOKUP(B1145,'[3]ZS s kniznicou'!$A$2:$A$1092,1,FALSE),0)</f>
        <v>37865331</v>
      </c>
      <c r="F1145" s="450" t="str">
        <f t="shared" si="29"/>
        <v>do 50</v>
      </c>
      <c r="G1145" s="451" t="str">
        <f t="shared" si="29"/>
        <v>251 a viac</v>
      </c>
      <c r="H1145" s="428"/>
      <c r="I1145" s="428"/>
    </row>
    <row r="1146" spans="2:9">
      <c r="B1146" s="116">
        <v>37861140</v>
      </c>
      <c r="C1146" s="119">
        <v>3</v>
      </c>
      <c r="D1146" s="120">
        <f>VLOOKUP(B1146,[3]ziaci!$A$1:$B$2102,2,FALSE)</f>
        <v>101.66666666666666</v>
      </c>
      <c r="E1146" s="119">
        <f>IFERROR(VLOOKUP(B1146,'[3]ZS s kniznicou'!$A$2:$A$1092,1,FALSE),0)</f>
        <v>37861140</v>
      </c>
      <c r="F1146" s="450" t="str">
        <f t="shared" si="29"/>
        <v>do 50</v>
      </c>
      <c r="G1146" s="451" t="str">
        <f t="shared" si="29"/>
        <v>51-150</v>
      </c>
      <c r="H1146" s="428"/>
      <c r="I1146" s="428"/>
    </row>
    <row r="1147" spans="2:9">
      <c r="B1147" s="116">
        <v>42371091</v>
      </c>
      <c r="C1147" s="119">
        <v>3</v>
      </c>
      <c r="D1147" s="120">
        <f>VLOOKUP(B1147,[3]ziaci!$A$1:$B$2102,2,FALSE)</f>
        <v>40</v>
      </c>
      <c r="E1147" s="119">
        <f>IFERROR(VLOOKUP(B1147,'[3]ZS s kniznicou'!$A$2:$A$1092,1,FALSE),0)</f>
        <v>42371091</v>
      </c>
      <c r="F1147" s="450" t="str">
        <f t="shared" si="29"/>
        <v>do 50</v>
      </c>
      <c r="G1147" s="451" t="str">
        <f t="shared" si="29"/>
        <v>do 50</v>
      </c>
      <c r="H1147" s="428"/>
      <c r="I1147" s="428"/>
    </row>
    <row r="1148" spans="2:9">
      <c r="B1148" s="116">
        <v>37860925</v>
      </c>
      <c r="C1148" s="119">
        <v>3</v>
      </c>
      <c r="D1148" s="120">
        <f>VLOOKUP(B1148,[3]ziaci!$A$1:$B$2102,2,FALSE)</f>
        <v>505.66666666666663</v>
      </c>
      <c r="E1148" s="119">
        <f>IFERROR(VLOOKUP(B1148,'[3]ZS s kniznicou'!$A$2:$A$1092,1,FALSE),0)</f>
        <v>37860925</v>
      </c>
      <c r="F1148" s="450" t="str">
        <f t="shared" si="29"/>
        <v>do 50</v>
      </c>
      <c r="G1148" s="451" t="str">
        <f t="shared" si="29"/>
        <v>251 a viac</v>
      </c>
      <c r="H1148" s="428"/>
      <c r="I1148" s="428"/>
    </row>
    <row r="1149" spans="2:9">
      <c r="B1149" s="116">
        <v>37863916</v>
      </c>
      <c r="C1149" s="119">
        <v>3</v>
      </c>
      <c r="D1149" s="120">
        <f>VLOOKUP(B1149,[3]ziaci!$A$1:$B$2102,2,FALSE)</f>
        <v>103.99999999999999</v>
      </c>
      <c r="E1149" s="119">
        <f>IFERROR(VLOOKUP(B1149,'[3]ZS s kniznicou'!$A$2:$A$1092,1,FALSE),0)</f>
        <v>37863916</v>
      </c>
      <c r="F1149" s="450" t="str">
        <f t="shared" si="29"/>
        <v>do 50</v>
      </c>
      <c r="G1149" s="451" t="str">
        <f t="shared" si="29"/>
        <v>51-150</v>
      </c>
      <c r="H1149" s="428"/>
      <c r="I1149" s="428"/>
    </row>
    <row r="1150" spans="2:9">
      <c r="B1150" s="116">
        <v>37863924</v>
      </c>
      <c r="C1150" s="119">
        <v>3</v>
      </c>
      <c r="D1150" s="120">
        <f>VLOOKUP(B1150,[3]ziaci!$A$1:$B$2102,2,FALSE)</f>
        <v>62.999999999999993</v>
      </c>
      <c r="E1150" s="119">
        <f>IFERROR(VLOOKUP(B1150,'[3]ZS s kniznicou'!$A$2:$A$1092,1,FALSE),0)</f>
        <v>37863924</v>
      </c>
      <c r="F1150" s="450" t="str">
        <f t="shared" si="29"/>
        <v>do 50</v>
      </c>
      <c r="G1150" s="451" t="str">
        <f t="shared" si="29"/>
        <v>51-150</v>
      </c>
      <c r="H1150" s="428"/>
      <c r="I1150" s="428"/>
    </row>
    <row r="1151" spans="2:9">
      <c r="B1151" s="116">
        <v>37860658</v>
      </c>
      <c r="C1151" s="119">
        <v>3</v>
      </c>
      <c r="D1151" s="120">
        <f>VLOOKUP(B1151,[3]ziaci!$A$1:$B$2102,2,FALSE)</f>
        <v>551</v>
      </c>
      <c r="E1151" s="119">
        <f>IFERROR(VLOOKUP(B1151,'[3]ZS s kniznicou'!$A$2:$A$1092,1,FALSE),0)</f>
        <v>37860658</v>
      </c>
      <c r="F1151" s="450" t="str">
        <f t="shared" si="29"/>
        <v>do 50</v>
      </c>
      <c r="G1151" s="451" t="str">
        <f t="shared" si="29"/>
        <v>251 a viac</v>
      </c>
      <c r="H1151" s="428"/>
      <c r="I1151" s="428"/>
    </row>
    <row r="1152" spans="2:9">
      <c r="B1152" s="116">
        <v>37860682</v>
      </c>
      <c r="C1152" s="119">
        <v>3</v>
      </c>
      <c r="D1152" s="120">
        <f>VLOOKUP(B1152,[3]ziaci!$A$1:$B$2102,2,FALSE)</f>
        <v>137</v>
      </c>
      <c r="E1152" s="119">
        <f>IFERROR(VLOOKUP(B1152,'[3]ZS s kniznicou'!$A$2:$A$1092,1,FALSE),0)</f>
        <v>37860682</v>
      </c>
      <c r="F1152" s="450" t="str">
        <f t="shared" si="29"/>
        <v>do 50</v>
      </c>
      <c r="G1152" s="451" t="str">
        <f t="shared" si="29"/>
        <v>51-150</v>
      </c>
      <c r="H1152" s="428"/>
      <c r="I1152" s="428"/>
    </row>
    <row r="1153" spans="2:9">
      <c r="B1153" s="116">
        <v>37860666</v>
      </c>
      <c r="C1153" s="119">
        <v>3</v>
      </c>
      <c r="D1153" s="120">
        <f>VLOOKUP(B1153,[3]ziaci!$A$1:$B$2102,2,FALSE)</f>
        <v>185</v>
      </c>
      <c r="E1153" s="119">
        <f>IFERROR(VLOOKUP(B1153,'[3]ZS s kniznicou'!$A$2:$A$1092,1,FALSE),0)</f>
        <v>37860666</v>
      </c>
      <c r="F1153" s="450" t="str">
        <f t="shared" si="29"/>
        <v>do 50</v>
      </c>
      <c r="G1153" s="451" t="str">
        <f t="shared" si="29"/>
        <v>151-250</v>
      </c>
      <c r="H1153" s="428"/>
      <c r="I1153" s="428"/>
    </row>
    <row r="1154" spans="2:9">
      <c r="B1154" s="116">
        <v>30997241</v>
      </c>
      <c r="C1154" s="119">
        <v>3</v>
      </c>
      <c r="D1154" s="120">
        <f>VLOOKUP(B1154,[3]ziaci!$A$1:$B$2102,2,FALSE)</f>
        <v>245.66666666666663</v>
      </c>
      <c r="E1154" s="119">
        <f>IFERROR(VLOOKUP(B1154,'[3]ZS s kniznicou'!$A$2:$A$1092,1,FALSE),0)</f>
        <v>30997241</v>
      </c>
      <c r="F1154" s="450" t="str">
        <f t="shared" si="29"/>
        <v>do 50</v>
      </c>
      <c r="G1154" s="451" t="str">
        <f t="shared" si="29"/>
        <v>151-250</v>
      </c>
      <c r="H1154" s="428"/>
      <c r="I1154" s="428"/>
    </row>
    <row r="1155" spans="2:9">
      <c r="B1155" s="116">
        <v>35662867</v>
      </c>
      <c r="C1155" s="119">
        <v>3</v>
      </c>
      <c r="D1155" s="120">
        <f>VLOOKUP(B1155,[3]ziaci!$A$1:$B$2102,2,FALSE)</f>
        <v>261</v>
      </c>
      <c r="E1155" s="119">
        <f>IFERROR(VLOOKUP(B1155,'[3]ZS s kniznicou'!$A$2:$A$1092,1,FALSE),0)</f>
        <v>0</v>
      </c>
      <c r="F1155" s="450" t="str">
        <f t="shared" si="29"/>
        <v>do 50</v>
      </c>
      <c r="G1155" s="451" t="str">
        <f t="shared" si="29"/>
        <v>251 a viac</v>
      </c>
      <c r="H1155" s="428"/>
      <c r="I1155" s="428"/>
    </row>
    <row r="1156" spans="2:9">
      <c r="B1156" s="116">
        <v>37812653</v>
      </c>
      <c r="C1156" s="119">
        <v>3</v>
      </c>
      <c r="D1156" s="120">
        <f>VLOOKUP(B1156,[3]ziaci!$A$1:$B$2102,2,FALSE)</f>
        <v>211.33333333333331</v>
      </c>
      <c r="E1156" s="119">
        <f>IFERROR(VLOOKUP(B1156,'[3]ZS s kniznicou'!$A$2:$A$1092,1,FALSE),0)</f>
        <v>37812653</v>
      </c>
      <c r="F1156" s="450" t="str">
        <f t="shared" si="29"/>
        <v>do 50</v>
      </c>
      <c r="G1156" s="451" t="str">
        <f t="shared" si="29"/>
        <v>151-250</v>
      </c>
      <c r="H1156" s="428"/>
      <c r="I1156" s="428"/>
    </row>
    <row r="1157" spans="2:9">
      <c r="B1157" s="116">
        <v>37812386</v>
      </c>
      <c r="C1157" s="119">
        <v>3</v>
      </c>
      <c r="D1157" s="120">
        <f>VLOOKUP(B1157,[3]ziaci!$A$1:$B$2102,2,FALSE)</f>
        <v>243.33333333333331</v>
      </c>
      <c r="E1157" s="119">
        <f>IFERROR(VLOOKUP(B1157,'[3]ZS s kniznicou'!$A$2:$A$1092,1,FALSE),0)</f>
        <v>37812386</v>
      </c>
      <c r="F1157" s="450" t="str">
        <f t="shared" si="29"/>
        <v>do 50</v>
      </c>
      <c r="G1157" s="451" t="str">
        <f t="shared" si="29"/>
        <v>151-250</v>
      </c>
      <c r="H1157" s="428"/>
      <c r="I1157" s="428"/>
    </row>
    <row r="1158" spans="2:9">
      <c r="B1158" s="116">
        <v>37811444</v>
      </c>
      <c r="C1158" s="119">
        <v>3</v>
      </c>
      <c r="D1158" s="120">
        <f>VLOOKUP(B1158,[3]ziaci!$A$1:$B$2102,2,FALSE)</f>
        <v>312.66666666666663</v>
      </c>
      <c r="E1158" s="119">
        <f>IFERROR(VLOOKUP(B1158,'[3]ZS s kniznicou'!$A$2:$A$1092,1,FALSE),0)</f>
        <v>37811444</v>
      </c>
      <c r="F1158" s="450" t="str">
        <f t="shared" si="29"/>
        <v>do 50</v>
      </c>
      <c r="G1158" s="451" t="str">
        <f t="shared" si="29"/>
        <v>251 a viac</v>
      </c>
      <c r="H1158" s="428"/>
      <c r="I1158" s="428"/>
    </row>
    <row r="1159" spans="2:9">
      <c r="B1159" s="116">
        <v>37812467</v>
      </c>
      <c r="C1159" s="119">
        <v>3</v>
      </c>
      <c r="D1159" s="120">
        <f>VLOOKUP(B1159,[3]ziaci!$A$1:$B$2102,2,FALSE)</f>
        <v>570</v>
      </c>
      <c r="E1159" s="119">
        <f>IFERROR(VLOOKUP(B1159,'[3]ZS s kniznicou'!$A$2:$A$1092,1,FALSE),0)</f>
        <v>37812467</v>
      </c>
      <c r="F1159" s="450" t="str">
        <f t="shared" si="29"/>
        <v>do 50</v>
      </c>
      <c r="G1159" s="451" t="str">
        <f t="shared" si="29"/>
        <v>251 a viac</v>
      </c>
      <c r="H1159" s="428"/>
      <c r="I1159" s="428"/>
    </row>
    <row r="1160" spans="2:9">
      <c r="B1160" s="116">
        <v>37810359</v>
      </c>
      <c r="C1160" s="119">
        <v>3</v>
      </c>
      <c r="D1160" s="120">
        <f>VLOOKUP(B1160,[3]ziaci!$A$1:$B$2102,2,FALSE)</f>
        <v>371.66666666666663</v>
      </c>
      <c r="E1160" s="119">
        <f>IFERROR(VLOOKUP(B1160,'[3]ZS s kniznicou'!$A$2:$A$1092,1,FALSE),0)</f>
        <v>37810359</v>
      </c>
      <c r="F1160" s="450" t="str">
        <f t="shared" si="29"/>
        <v>do 50</v>
      </c>
      <c r="G1160" s="451" t="str">
        <f t="shared" si="29"/>
        <v>251 a viac</v>
      </c>
      <c r="H1160" s="428"/>
      <c r="I1160" s="428"/>
    </row>
    <row r="1161" spans="2:9">
      <c r="B1161" s="116">
        <v>31902952</v>
      </c>
      <c r="C1161" s="119">
        <v>3</v>
      </c>
      <c r="D1161" s="120">
        <f>VLOOKUP(B1161,[3]ziaci!$A$1:$B$2102,2,FALSE)</f>
        <v>435.66666666666663</v>
      </c>
      <c r="E1161" s="119">
        <f>IFERROR(VLOOKUP(B1161,'[3]ZS s kniznicou'!$A$2:$A$1092,1,FALSE),0)</f>
        <v>31902952</v>
      </c>
      <c r="F1161" s="450" t="str">
        <f t="shared" si="29"/>
        <v>do 50</v>
      </c>
      <c r="G1161" s="451" t="str">
        <f t="shared" si="29"/>
        <v>251 a viac</v>
      </c>
      <c r="H1161" s="428"/>
      <c r="I1161" s="428"/>
    </row>
    <row r="1162" spans="2:9">
      <c r="B1162" s="116">
        <v>37813455</v>
      </c>
      <c r="C1162" s="119">
        <v>3</v>
      </c>
      <c r="D1162" s="120">
        <f>VLOOKUP(B1162,[3]ziaci!$A$1:$B$2102,2,FALSE)</f>
        <v>153.66666666666666</v>
      </c>
      <c r="E1162" s="119">
        <f>IFERROR(VLOOKUP(B1162,'[3]ZS s kniznicou'!$A$2:$A$1092,1,FALSE),0)</f>
        <v>37813455</v>
      </c>
      <c r="F1162" s="450" t="str">
        <f t="shared" si="29"/>
        <v>do 50</v>
      </c>
      <c r="G1162" s="451" t="str">
        <f t="shared" si="29"/>
        <v>151-250</v>
      </c>
      <c r="H1162" s="428"/>
      <c r="I1162" s="428"/>
    </row>
    <row r="1163" spans="2:9">
      <c r="B1163" s="116">
        <v>37813404</v>
      </c>
      <c r="C1163" s="119">
        <v>3</v>
      </c>
      <c r="D1163" s="120">
        <f>VLOOKUP(B1163,[3]ziaci!$A$1:$B$2102,2,FALSE)</f>
        <v>92</v>
      </c>
      <c r="E1163" s="119">
        <f>IFERROR(VLOOKUP(B1163,'[3]ZS s kniznicou'!$A$2:$A$1092,1,FALSE),0)</f>
        <v>37813404</v>
      </c>
      <c r="F1163" s="450" t="str">
        <f t="shared" si="29"/>
        <v>do 50</v>
      </c>
      <c r="G1163" s="451" t="str">
        <f t="shared" si="29"/>
        <v>51-150</v>
      </c>
      <c r="H1163" s="428"/>
      <c r="I1163" s="428"/>
    </row>
    <row r="1164" spans="2:9">
      <c r="B1164" s="116">
        <v>36062201</v>
      </c>
      <c r="C1164" s="119">
        <v>3</v>
      </c>
      <c r="D1164" s="120">
        <f>VLOOKUP(B1164,[3]ziaci!$A$1:$B$2102,2,FALSE)</f>
        <v>846.66666666666652</v>
      </c>
      <c r="E1164" s="119">
        <f>IFERROR(VLOOKUP(B1164,'[3]ZS s kniznicou'!$A$2:$A$1092,1,FALSE),0)</f>
        <v>0</v>
      </c>
      <c r="F1164" s="450" t="str">
        <f t="shared" si="29"/>
        <v>do 50</v>
      </c>
      <c r="G1164" s="451" t="str">
        <f t="shared" si="29"/>
        <v>251 a viac</v>
      </c>
      <c r="H1164" s="428"/>
      <c r="I1164" s="428"/>
    </row>
    <row r="1165" spans="2:9">
      <c r="B1165" s="116">
        <v>31780822</v>
      </c>
      <c r="C1165" s="119">
        <v>3</v>
      </c>
      <c r="D1165" s="120">
        <f>VLOOKUP(B1165,[3]ziaci!$A$1:$B$2102,2,FALSE)</f>
        <v>804</v>
      </c>
      <c r="E1165" s="119">
        <f>IFERROR(VLOOKUP(B1165,'[3]ZS s kniznicou'!$A$2:$A$1092,1,FALSE),0)</f>
        <v>0</v>
      </c>
      <c r="F1165" s="450" t="str">
        <f t="shared" si="29"/>
        <v>do 50</v>
      </c>
      <c r="G1165" s="451" t="str">
        <f t="shared" si="29"/>
        <v>251 a viac</v>
      </c>
      <c r="H1165" s="428"/>
      <c r="I1165" s="428"/>
    </row>
    <row r="1166" spans="2:9">
      <c r="B1166" s="116">
        <v>710057172</v>
      </c>
      <c r="C1166" s="119">
        <v>3</v>
      </c>
      <c r="D1166" s="120">
        <f>VLOOKUP(B1166,[3]ziaci!$A$1:$B$2102,2,FALSE)</f>
        <v>26</v>
      </c>
      <c r="E1166" s="119">
        <f>IFERROR(VLOOKUP(B1166,'[3]ZS s kniznicou'!$A$2:$A$1092,1,FALSE),0)</f>
        <v>0</v>
      </c>
      <c r="F1166" s="450" t="str">
        <f t="shared" si="29"/>
        <v>do 50</v>
      </c>
      <c r="G1166" s="451" t="str">
        <f t="shared" si="29"/>
        <v>do 50</v>
      </c>
      <c r="H1166" s="428"/>
      <c r="I1166" s="428"/>
    </row>
    <row r="1167" spans="2:9">
      <c r="B1167" s="116">
        <v>36080756</v>
      </c>
      <c r="C1167" s="119">
        <v>3</v>
      </c>
      <c r="D1167" s="120">
        <f>VLOOKUP(B1167,[3]ziaci!$A$1:$B$2102,2,FALSE)</f>
        <v>445.66666666666663</v>
      </c>
      <c r="E1167" s="119">
        <f>IFERROR(VLOOKUP(B1167,'[3]ZS s kniznicou'!$A$2:$A$1092,1,FALSE),0)</f>
        <v>0</v>
      </c>
      <c r="F1167" s="450" t="str">
        <f t="shared" si="29"/>
        <v>do 50</v>
      </c>
      <c r="G1167" s="451" t="str">
        <f t="shared" si="29"/>
        <v>251 a viac</v>
      </c>
      <c r="H1167" s="428"/>
      <c r="I1167" s="428"/>
    </row>
    <row r="1168" spans="2:9">
      <c r="B1168" s="116">
        <v>36125709</v>
      </c>
      <c r="C1168" s="119">
        <v>3</v>
      </c>
      <c r="D1168" s="120">
        <f>VLOOKUP(B1168,[3]ziaci!$A$1:$B$2102,2,FALSE)</f>
        <v>216</v>
      </c>
      <c r="E1168" s="119">
        <f>IFERROR(VLOOKUP(B1168,'[3]ZS s kniznicou'!$A$2:$A$1092,1,FALSE),0)</f>
        <v>0</v>
      </c>
      <c r="F1168" s="450" t="str">
        <f t="shared" si="29"/>
        <v>do 50</v>
      </c>
      <c r="G1168" s="451" t="str">
        <f t="shared" si="29"/>
        <v>151-250</v>
      </c>
      <c r="H1168" s="428"/>
      <c r="I1168" s="428"/>
    </row>
    <row r="1169" spans="2:9">
      <c r="B1169" s="116">
        <v>34008306</v>
      </c>
      <c r="C1169" s="119">
        <v>3</v>
      </c>
      <c r="D1169" s="120">
        <f>VLOOKUP(B1169,[3]ziaci!$A$1:$B$2102,2,FALSE)</f>
        <v>681.66666666666663</v>
      </c>
      <c r="E1169" s="119">
        <f>IFERROR(VLOOKUP(B1169,'[3]ZS s kniznicou'!$A$2:$A$1092,1,FALSE),0)</f>
        <v>0</v>
      </c>
      <c r="F1169" s="450" t="str">
        <f t="shared" si="29"/>
        <v>do 50</v>
      </c>
      <c r="G1169" s="451" t="str">
        <f t="shared" si="29"/>
        <v>251 a viac</v>
      </c>
      <c r="H1169" s="428"/>
      <c r="I1169" s="428"/>
    </row>
    <row r="1170" spans="2:9">
      <c r="B1170" s="116">
        <v>36126608</v>
      </c>
      <c r="C1170" s="119">
        <v>3</v>
      </c>
      <c r="D1170" s="120">
        <f>VLOOKUP(B1170,[3]ziaci!$A$1:$B$2102,2,FALSE)</f>
        <v>230.99999999999997</v>
      </c>
      <c r="E1170" s="119">
        <f>IFERROR(VLOOKUP(B1170,'[3]ZS s kniznicou'!$A$2:$A$1092,1,FALSE),0)</f>
        <v>0</v>
      </c>
      <c r="F1170" s="450" t="str">
        <f t="shared" si="29"/>
        <v>do 50</v>
      </c>
      <c r="G1170" s="451" t="str">
        <f t="shared" si="29"/>
        <v>151-250</v>
      </c>
      <c r="H1170" s="428"/>
      <c r="I1170" s="428"/>
    </row>
    <row r="1171" spans="2:9">
      <c r="B1171" s="116">
        <v>36126918</v>
      </c>
      <c r="C1171" s="119">
        <v>3</v>
      </c>
      <c r="D1171" s="120">
        <f>VLOOKUP(B1171,[3]ziaci!$A$1:$B$2102,2,FALSE)</f>
        <v>865.99999999999989</v>
      </c>
      <c r="E1171" s="119">
        <f>IFERROR(VLOOKUP(B1171,'[3]ZS s kniznicou'!$A$2:$A$1092,1,FALSE),0)</f>
        <v>0</v>
      </c>
      <c r="F1171" s="450" t="str">
        <f t="shared" si="29"/>
        <v>do 50</v>
      </c>
      <c r="G1171" s="451" t="str">
        <f t="shared" si="29"/>
        <v>251 a viac</v>
      </c>
      <c r="H1171" s="428"/>
      <c r="I1171" s="428"/>
    </row>
    <row r="1172" spans="2:9">
      <c r="B1172" s="116">
        <v>710059434</v>
      </c>
      <c r="C1172" s="119">
        <v>3</v>
      </c>
      <c r="D1172" s="120">
        <f>VLOOKUP(B1172,[3]ziaci!$A$1:$B$2102,2,FALSE)</f>
        <v>27</v>
      </c>
      <c r="E1172" s="119">
        <f>IFERROR(VLOOKUP(B1172,'[3]ZS s kniznicou'!$A$2:$A$1092,1,FALSE),0)</f>
        <v>0</v>
      </c>
      <c r="F1172" s="450" t="str">
        <f t="shared" si="29"/>
        <v>do 50</v>
      </c>
      <c r="G1172" s="451" t="str">
        <f t="shared" si="29"/>
        <v>do 50</v>
      </c>
      <c r="H1172" s="428"/>
      <c r="I1172" s="428"/>
    </row>
    <row r="1173" spans="2:9">
      <c r="B1173" s="116">
        <v>37861336</v>
      </c>
      <c r="C1173" s="119">
        <v>3</v>
      </c>
      <c r="D1173" s="120">
        <f>VLOOKUP(B1173,[3]ziaci!$A$1:$B$2102,2,FALSE)</f>
        <v>816</v>
      </c>
      <c r="E1173" s="119">
        <f>IFERROR(VLOOKUP(B1173,'[3]ZS s kniznicou'!$A$2:$A$1092,1,FALSE),0)</f>
        <v>0</v>
      </c>
      <c r="F1173" s="450" t="str">
        <f t="shared" si="29"/>
        <v>do 50</v>
      </c>
      <c r="G1173" s="451" t="str">
        <f t="shared" si="29"/>
        <v>251 a viac</v>
      </c>
      <c r="H1173" s="428"/>
      <c r="I1173" s="428"/>
    </row>
    <row r="1174" spans="2:9">
      <c r="B1174" s="116">
        <v>37865269</v>
      </c>
      <c r="C1174" s="119">
        <v>3</v>
      </c>
      <c r="D1174" s="120">
        <f>VLOOKUP(B1174,[3]ziaci!$A$1:$B$2102,2,FALSE)</f>
        <v>126.66666666666666</v>
      </c>
      <c r="E1174" s="119">
        <f>IFERROR(VLOOKUP(B1174,'[3]ZS s kniznicou'!$A$2:$A$1092,1,FALSE),0)</f>
        <v>0</v>
      </c>
      <c r="F1174" s="450" t="str">
        <f t="shared" si="29"/>
        <v>do 50</v>
      </c>
      <c r="G1174" s="451" t="str">
        <f t="shared" si="29"/>
        <v>51-150</v>
      </c>
      <c r="H1174" s="428"/>
      <c r="I1174" s="428"/>
    </row>
    <row r="1175" spans="2:9">
      <c r="B1175" s="116">
        <v>37812904</v>
      </c>
      <c r="C1175" s="119">
        <v>3</v>
      </c>
      <c r="D1175" s="120">
        <f>VLOOKUP(B1175,[3]ziaci!$A$1:$B$2102,2,FALSE)</f>
        <v>461.33333333333331</v>
      </c>
      <c r="E1175" s="119">
        <f>IFERROR(VLOOKUP(B1175,'[3]ZS s kniznicou'!$A$2:$A$1092,1,FALSE),0)</f>
        <v>37812904</v>
      </c>
      <c r="F1175" s="450" t="str">
        <f t="shared" ref="F1175:G1238" si="30">IF(C1175&lt;51,"do 50",IF(C1175&lt;151,"51-150",IF(C1175&lt;251,"151-250","251 a viac")))</f>
        <v>do 50</v>
      </c>
      <c r="G1175" s="451" t="str">
        <f t="shared" si="30"/>
        <v>251 a viac</v>
      </c>
      <c r="H1175" s="428"/>
      <c r="I1175" s="428"/>
    </row>
    <row r="1176" spans="2:9">
      <c r="B1176" s="116">
        <v>37812980</v>
      </c>
      <c r="C1176" s="119">
        <v>3</v>
      </c>
      <c r="D1176" s="120">
        <f>VLOOKUP(B1176,[3]ziaci!$A$1:$B$2102,2,FALSE)</f>
        <v>305.33333333333331</v>
      </c>
      <c r="E1176" s="119">
        <f>IFERROR(VLOOKUP(B1176,'[3]ZS s kniznicou'!$A$2:$A$1092,1,FALSE),0)</f>
        <v>37812980</v>
      </c>
      <c r="F1176" s="450" t="str">
        <f t="shared" si="30"/>
        <v>do 50</v>
      </c>
      <c r="G1176" s="451" t="str">
        <f t="shared" si="30"/>
        <v>251 a viac</v>
      </c>
      <c r="H1176" s="428"/>
      <c r="I1176" s="428"/>
    </row>
    <row r="1177" spans="2:9">
      <c r="B1177" s="116">
        <v>37865251</v>
      </c>
      <c r="C1177" s="119">
        <v>3</v>
      </c>
      <c r="D1177" s="120">
        <f>VLOOKUP(B1177,[3]ziaci!$A$1:$B$2102,2,FALSE)</f>
        <v>186.99999999999997</v>
      </c>
      <c r="E1177" s="119">
        <f>IFERROR(VLOOKUP(B1177,'[3]ZS s kniznicou'!$A$2:$A$1092,1,FALSE),0)</f>
        <v>0</v>
      </c>
      <c r="F1177" s="450" t="str">
        <f t="shared" si="30"/>
        <v>do 50</v>
      </c>
      <c r="G1177" s="451" t="str">
        <f t="shared" si="30"/>
        <v>151-250</v>
      </c>
      <c r="H1177" s="428"/>
      <c r="I1177" s="428"/>
    </row>
    <row r="1178" spans="2:9">
      <c r="B1178" s="116">
        <v>37864246</v>
      </c>
      <c r="C1178" s="119">
        <v>3</v>
      </c>
      <c r="D1178" s="120">
        <f>VLOOKUP(B1178,[3]ziaci!$A$1:$B$2102,2,FALSE)</f>
        <v>52.666666666666664</v>
      </c>
      <c r="E1178" s="119">
        <f>IFERROR(VLOOKUP(B1178,'[3]ZS s kniznicou'!$A$2:$A$1092,1,FALSE),0)</f>
        <v>0</v>
      </c>
      <c r="F1178" s="450" t="str">
        <f t="shared" si="30"/>
        <v>do 50</v>
      </c>
      <c r="G1178" s="451" t="str">
        <f t="shared" si="30"/>
        <v>51-150</v>
      </c>
      <c r="H1178" s="428"/>
      <c r="I1178" s="428"/>
    </row>
    <row r="1179" spans="2:9">
      <c r="B1179" s="116">
        <v>37863908</v>
      </c>
      <c r="C1179" s="119">
        <v>3</v>
      </c>
      <c r="D1179" s="120">
        <f>VLOOKUP(B1179,[3]ziaci!$A$1:$B$2102,2,FALSE)</f>
        <v>99.666666666666657</v>
      </c>
      <c r="E1179" s="119">
        <f>IFERROR(VLOOKUP(B1179,'[3]ZS s kniznicou'!$A$2:$A$1092,1,FALSE),0)</f>
        <v>0</v>
      </c>
      <c r="F1179" s="450" t="str">
        <f t="shared" si="30"/>
        <v>do 50</v>
      </c>
      <c r="G1179" s="451" t="str">
        <f t="shared" si="30"/>
        <v>51-150</v>
      </c>
      <c r="H1179" s="428"/>
      <c r="I1179" s="428"/>
    </row>
    <row r="1180" spans="2:9">
      <c r="B1180" s="116">
        <v>37866672</v>
      </c>
      <c r="C1180" s="119">
        <v>3</v>
      </c>
      <c r="D1180" s="120">
        <f>VLOOKUP(B1180,[3]ziaci!$A$1:$B$2102,2,FALSE)</f>
        <v>25.666666666666664</v>
      </c>
      <c r="E1180" s="119">
        <f>IFERROR(VLOOKUP(B1180,'[3]ZS s kniznicou'!$A$2:$A$1092,1,FALSE),0)</f>
        <v>0</v>
      </c>
      <c r="F1180" s="450" t="str">
        <f t="shared" si="30"/>
        <v>do 50</v>
      </c>
      <c r="G1180" s="451" t="str">
        <f t="shared" si="30"/>
        <v>do 50</v>
      </c>
      <c r="H1180" s="428"/>
      <c r="I1180" s="428"/>
    </row>
    <row r="1181" spans="2:9">
      <c r="B1181" s="116">
        <v>37861018</v>
      </c>
      <c r="C1181" s="119">
        <v>3</v>
      </c>
      <c r="D1181" s="120">
        <f>VLOOKUP(B1181,[3]ziaci!$A$1:$B$2102,2,FALSE)</f>
        <v>72.666666666666657</v>
      </c>
      <c r="E1181" s="119">
        <f>IFERROR(VLOOKUP(B1181,'[3]ZS s kniznicou'!$A$2:$A$1092,1,FALSE),0)</f>
        <v>0</v>
      </c>
      <c r="F1181" s="450" t="str">
        <f t="shared" si="30"/>
        <v>do 50</v>
      </c>
      <c r="G1181" s="451" t="str">
        <f t="shared" si="30"/>
        <v>51-150</v>
      </c>
      <c r="H1181" s="428"/>
      <c r="I1181" s="428"/>
    </row>
    <row r="1182" spans="2:9">
      <c r="B1182" s="116">
        <v>37861433</v>
      </c>
      <c r="C1182" s="119">
        <v>3</v>
      </c>
      <c r="D1182" s="120">
        <f>VLOOKUP(B1182,[3]ziaci!$A$1:$B$2102,2,FALSE)</f>
        <v>121</v>
      </c>
      <c r="E1182" s="119">
        <f>IFERROR(VLOOKUP(B1182,'[3]ZS s kniznicou'!$A$2:$A$1092,1,FALSE),0)</f>
        <v>0</v>
      </c>
      <c r="F1182" s="450" t="str">
        <f t="shared" si="30"/>
        <v>do 50</v>
      </c>
      <c r="G1182" s="451" t="str">
        <f t="shared" si="30"/>
        <v>51-150</v>
      </c>
      <c r="H1182" s="428"/>
      <c r="I1182" s="428"/>
    </row>
    <row r="1183" spans="2:9">
      <c r="B1183" s="116">
        <v>37863665</v>
      </c>
      <c r="C1183" s="119">
        <v>3</v>
      </c>
      <c r="D1183" s="120">
        <f>VLOOKUP(B1183,[3]ziaci!$A$1:$B$2102,2,FALSE)</f>
        <v>169</v>
      </c>
      <c r="E1183" s="119">
        <f>IFERROR(VLOOKUP(B1183,'[3]ZS s kniznicou'!$A$2:$A$1092,1,FALSE),0)</f>
        <v>0</v>
      </c>
      <c r="F1183" s="450" t="str">
        <f t="shared" si="30"/>
        <v>do 50</v>
      </c>
      <c r="G1183" s="451" t="str">
        <f t="shared" si="30"/>
        <v>151-250</v>
      </c>
      <c r="H1183" s="428"/>
      <c r="I1183" s="428"/>
    </row>
    <row r="1184" spans="2:9">
      <c r="B1184" s="116">
        <v>37812009</v>
      </c>
      <c r="C1184" s="119">
        <v>3</v>
      </c>
      <c r="D1184" s="120">
        <f>VLOOKUP(B1184,[3]ziaci!$A$1:$B$2102,2,FALSE)</f>
        <v>159.33333333333331</v>
      </c>
      <c r="E1184" s="119">
        <f>IFERROR(VLOOKUP(B1184,'[3]ZS s kniznicou'!$A$2:$A$1092,1,FALSE),0)</f>
        <v>0</v>
      </c>
      <c r="F1184" s="450" t="str">
        <f t="shared" si="30"/>
        <v>do 50</v>
      </c>
      <c r="G1184" s="451" t="str">
        <f t="shared" si="30"/>
        <v>151-250</v>
      </c>
      <c r="H1184" s="428"/>
      <c r="I1184" s="428"/>
    </row>
    <row r="1185" spans="2:9">
      <c r="B1185" s="116">
        <v>37810880</v>
      </c>
      <c r="C1185" s="119">
        <v>3</v>
      </c>
      <c r="D1185" s="120">
        <f>VLOOKUP(B1185,[3]ziaci!$A$1:$B$2102,2,FALSE)</f>
        <v>380</v>
      </c>
      <c r="E1185" s="119">
        <f>IFERROR(VLOOKUP(B1185,'[3]ZS s kniznicou'!$A$2:$A$1092,1,FALSE),0)</f>
        <v>0</v>
      </c>
      <c r="F1185" s="450" t="str">
        <f t="shared" si="30"/>
        <v>do 50</v>
      </c>
      <c r="G1185" s="451" t="str">
        <f t="shared" si="30"/>
        <v>251 a viac</v>
      </c>
      <c r="H1185" s="428"/>
      <c r="I1185" s="428"/>
    </row>
    <row r="1186" spans="2:9">
      <c r="B1186" s="116">
        <v>35677732</v>
      </c>
      <c r="C1186" s="119">
        <v>3</v>
      </c>
      <c r="D1186" s="120">
        <f>VLOOKUP(B1186,[3]ziaci!$A$1:$B$2102,2,FALSE)</f>
        <v>329</v>
      </c>
      <c r="E1186" s="119">
        <f>IFERROR(VLOOKUP(B1186,'[3]ZS s kniznicou'!$A$2:$A$1092,1,FALSE),0)</f>
        <v>0</v>
      </c>
      <c r="F1186" s="450" t="str">
        <f t="shared" si="30"/>
        <v>do 50</v>
      </c>
      <c r="G1186" s="451" t="str">
        <f t="shared" si="30"/>
        <v>251 a viac</v>
      </c>
      <c r="H1186" s="428"/>
      <c r="I1186" s="428"/>
    </row>
    <row r="1187" spans="2:9">
      <c r="B1187" s="116">
        <v>37828461</v>
      </c>
      <c r="C1187" s="119">
        <v>3</v>
      </c>
      <c r="D1187" s="120">
        <f>VLOOKUP(B1187,[3]ziaci!$A$1:$B$2102,2,FALSE)</f>
        <v>162</v>
      </c>
      <c r="E1187" s="119">
        <f>IFERROR(VLOOKUP(B1187,'[3]ZS s kniznicou'!$A$2:$A$1092,1,FALSE),0)</f>
        <v>0</v>
      </c>
      <c r="F1187" s="450" t="str">
        <f t="shared" si="30"/>
        <v>do 50</v>
      </c>
      <c r="G1187" s="451" t="str">
        <f t="shared" si="30"/>
        <v>151-250</v>
      </c>
      <c r="H1187" s="428"/>
      <c r="I1187" s="428"/>
    </row>
    <row r="1188" spans="2:9">
      <c r="B1188" s="116">
        <v>710059833</v>
      </c>
      <c r="C1188" s="119">
        <v>3</v>
      </c>
      <c r="D1188" s="120">
        <f>VLOOKUP(B1188,[3]ziaci!$A$1:$B$2102,2,FALSE)</f>
        <v>14.666666666666666</v>
      </c>
      <c r="E1188" s="119">
        <f>IFERROR(VLOOKUP(B1188,'[3]ZS s kniznicou'!$A$2:$A$1092,1,FALSE),0)</f>
        <v>0</v>
      </c>
      <c r="F1188" s="450" t="str">
        <f t="shared" si="30"/>
        <v>do 50</v>
      </c>
      <c r="G1188" s="451" t="str">
        <f t="shared" si="30"/>
        <v>do 50</v>
      </c>
      <c r="H1188" s="428"/>
      <c r="I1188" s="428"/>
    </row>
    <row r="1189" spans="2:9">
      <c r="B1189" s="116">
        <v>710059876</v>
      </c>
      <c r="C1189" s="119">
        <v>3</v>
      </c>
      <c r="D1189" s="120">
        <f>VLOOKUP(B1189,[3]ziaci!$A$1:$B$2102,2,FALSE)</f>
        <v>7.6666666666666661</v>
      </c>
      <c r="E1189" s="119">
        <f>IFERROR(VLOOKUP(B1189,'[3]ZS s kniznicou'!$A$2:$A$1092,1,FALSE),0)</f>
        <v>0</v>
      </c>
      <c r="F1189" s="450" t="str">
        <f t="shared" si="30"/>
        <v>do 50</v>
      </c>
      <c r="G1189" s="451" t="str">
        <f t="shared" si="30"/>
        <v>do 50</v>
      </c>
      <c r="H1189" s="428"/>
      <c r="I1189" s="428"/>
    </row>
    <row r="1190" spans="2:9">
      <c r="B1190" s="116">
        <v>37811681</v>
      </c>
      <c r="C1190" s="119">
        <v>3</v>
      </c>
      <c r="D1190" s="120">
        <f>VLOOKUP(B1190,[3]ziaci!$A$1:$B$2102,2,FALSE)</f>
        <v>368</v>
      </c>
      <c r="E1190" s="119">
        <f>IFERROR(VLOOKUP(B1190,'[3]ZS s kniznicou'!$A$2:$A$1092,1,FALSE),0)</f>
        <v>37811681</v>
      </c>
      <c r="F1190" s="450" t="str">
        <f t="shared" si="30"/>
        <v>do 50</v>
      </c>
      <c r="G1190" s="451" t="str">
        <f t="shared" si="30"/>
        <v>251 a viac</v>
      </c>
      <c r="H1190" s="428"/>
      <c r="I1190" s="428"/>
    </row>
    <row r="1191" spans="2:9">
      <c r="B1191" s="116">
        <v>37813048</v>
      </c>
      <c r="C1191" s="119">
        <v>3</v>
      </c>
      <c r="D1191" s="120">
        <f>VLOOKUP(B1191,[3]ziaci!$A$1:$B$2102,2,FALSE)</f>
        <v>217.33333333333331</v>
      </c>
      <c r="E1191" s="119">
        <f>IFERROR(VLOOKUP(B1191,'[3]ZS s kniznicou'!$A$2:$A$1092,1,FALSE),0)</f>
        <v>37813048</v>
      </c>
      <c r="F1191" s="450" t="str">
        <f t="shared" si="30"/>
        <v>do 50</v>
      </c>
      <c r="G1191" s="451" t="str">
        <f t="shared" si="30"/>
        <v>151-250</v>
      </c>
      <c r="H1191" s="428"/>
      <c r="I1191" s="428"/>
    </row>
    <row r="1192" spans="2:9">
      <c r="B1192" s="116">
        <v>710156677</v>
      </c>
      <c r="C1192" s="119">
        <v>3</v>
      </c>
      <c r="D1192" s="120">
        <f>VLOOKUP(B1192,[3]ziaci!$A$1:$B$2102,2,FALSE)</f>
        <v>13.666666666666666</v>
      </c>
      <c r="E1192" s="119">
        <f>IFERROR(VLOOKUP(B1192,'[3]ZS s kniznicou'!$A$2:$A$1092,1,FALSE),0)</f>
        <v>0</v>
      </c>
      <c r="F1192" s="450" t="str">
        <f t="shared" si="30"/>
        <v>do 50</v>
      </c>
      <c r="G1192" s="451" t="str">
        <f t="shared" si="30"/>
        <v>do 50</v>
      </c>
      <c r="H1192" s="428"/>
      <c r="I1192" s="428"/>
    </row>
    <row r="1193" spans="2:9">
      <c r="B1193" s="116">
        <v>37831062</v>
      </c>
      <c r="C1193" s="119">
        <v>3</v>
      </c>
      <c r="D1193" s="120">
        <f>VLOOKUP(B1193,[3]ziaci!$A$1:$B$2102,2,FALSE)</f>
        <v>13.666666666666666</v>
      </c>
      <c r="E1193" s="119">
        <f>IFERROR(VLOOKUP(B1193,'[3]ZS s kniznicou'!$A$2:$A$1092,1,FALSE),0)</f>
        <v>0</v>
      </c>
      <c r="F1193" s="450" t="str">
        <f t="shared" si="30"/>
        <v>do 50</v>
      </c>
      <c r="G1193" s="451" t="str">
        <f t="shared" si="30"/>
        <v>do 50</v>
      </c>
      <c r="H1193" s="428"/>
      <c r="I1193" s="428"/>
    </row>
    <row r="1194" spans="2:9">
      <c r="B1194" s="116">
        <v>37831305</v>
      </c>
      <c r="C1194" s="119">
        <v>3</v>
      </c>
      <c r="D1194" s="120">
        <f>VLOOKUP(B1194,[3]ziaci!$A$1:$B$2102,2,FALSE)</f>
        <v>233</v>
      </c>
      <c r="E1194" s="119">
        <f>IFERROR(VLOOKUP(B1194,'[3]ZS s kniznicou'!$A$2:$A$1092,1,FALSE),0)</f>
        <v>0</v>
      </c>
      <c r="F1194" s="450" t="str">
        <f t="shared" si="30"/>
        <v>do 50</v>
      </c>
      <c r="G1194" s="451" t="str">
        <f t="shared" si="30"/>
        <v>151-250</v>
      </c>
      <c r="H1194" s="428"/>
      <c r="I1194" s="428"/>
    </row>
    <row r="1195" spans="2:9">
      <c r="B1195" s="116">
        <v>37891839</v>
      </c>
      <c r="C1195" s="119">
        <v>3</v>
      </c>
      <c r="D1195" s="120">
        <f>VLOOKUP(B1195,[3]ziaci!$A$1:$B$2102,2,FALSE)</f>
        <v>55.666666666666657</v>
      </c>
      <c r="E1195" s="119">
        <f>IFERROR(VLOOKUP(B1195,'[3]ZS s kniznicou'!$A$2:$A$1092,1,FALSE),0)</f>
        <v>0</v>
      </c>
      <c r="F1195" s="450" t="str">
        <f t="shared" si="30"/>
        <v>do 50</v>
      </c>
      <c r="G1195" s="451" t="str">
        <f t="shared" si="30"/>
        <v>51-150</v>
      </c>
      <c r="H1195" s="428"/>
      <c r="I1195" s="428"/>
    </row>
    <row r="1196" spans="2:9">
      <c r="B1196" s="116">
        <v>652709</v>
      </c>
      <c r="C1196" s="119">
        <v>3</v>
      </c>
      <c r="D1196" s="120">
        <f>VLOOKUP(B1196,[3]ziaci!$A$1:$B$2102,2,FALSE)</f>
        <v>240.66666666666666</v>
      </c>
      <c r="E1196" s="119">
        <f>IFERROR(VLOOKUP(B1196,'[3]ZS s kniznicou'!$A$2:$A$1092,1,FALSE),0)</f>
        <v>0</v>
      </c>
      <c r="F1196" s="450" t="str">
        <f t="shared" si="30"/>
        <v>do 50</v>
      </c>
      <c r="G1196" s="451" t="str">
        <f t="shared" si="30"/>
        <v>151-250</v>
      </c>
      <c r="H1196" s="428"/>
      <c r="I1196" s="428"/>
    </row>
    <row r="1197" spans="2:9">
      <c r="B1197" s="116">
        <v>710060530</v>
      </c>
      <c r="C1197" s="119">
        <v>3</v>
      </c>
      <c r="D1197" s="120">
        <f>VLOOKUP(B1197,[3]ziaci!$A$1:$B$2102,2,FALSE)</f>
        <v>22</v>
      </c>
      <c r="E1197" s="119">
        <f>IFERROR(VLOOKUP(B1197,'[3]ZS s kniznicou'!$A$2:$A$1092,1,FALSE),0)</f>
        <v>0</v>
      </c>
      <c r="F1197" s="450" t="str">
        <f t="shared" si="30"/>
        <v>do 50</v>
      </c>
      <c r="G1197" s="451" t="str">
        <f t="shared" si="30"/>
        <v>do 50</v>
      </c>
      <c r="H1197" s="428"/>
      <c r="I1197" s="428"/>
    </row>
    <row r="1198" spans="2:9">
      <c r="B1198" s="116">
        <v>37873644</v>
      </c>
      <c r="C1198" s="119">
        <v>3</v>
      </c>
      <c r="D1198" s="120">
        <f>VLOOKUP(B1198,[3]ziaci!$A$1:$B$2102,2,FALSE)</f>
        <v>15.333333333333332</v>
      </c>
      <c r="E1198" s="119">
        <f>IFERROR(VLOOKUP(B1198,'[3]ZS s kniznicou'!$A$2:$A$1092,1,FALSE),0)</f>
        <v>0</v>
      </c>
      <c r="F1198" s="450" t="str">
        <f t="shared" si="30"/>
        <v>do 50</v>
      </c>
      <c r="G1198" s="451" t="str">
        <f t="shared" si="30"/>
        <v>do 50</v>
      </c>
      <c r="H1198" s="428"/>
      <c r="I1198" s="428"/>
    </row>
    <row r="1199" spans="2:9">
      <c r="B1199" s="116">
        <v>37791591</v>
      </c>
      <c r="C1199" s="119">
        <v>3</v>
      </c>
      <c r="D1199" s="120">
        <f>VLOOKUP(B1199,[3]ziaci!$A$1:$B$2102,2,FALSE)</f>
        <v>634</v>
      </c>
      <c r="E1199" s="119">
        <f>IFERROR(VLOOKUP(B1199,'[3]ZS s kniznicou'!$A$2:$A$1092,1,FALSE),0)</f>
        <v>0</v>
      </c>
      <c r="F1199" s="450" t="str">
        <f t="shared" si="30"/>
        <v>do 50</v>
      </c>
      <c r="G1199" s="451" t="str">
        <f t="shared" si="30"/>
        <v>251 a viac</v>
      </c>
      <c r="H1199" s="428"/>
      <c r="I1199" s="428"/>
    </row>
    <row r="1200" spans="2:9">
      <c r="B1200" s="116">
        <v>42231728</v>
      </c>
      <c r="C1200" s="119">
        <v>3</v>
      </c>
      <c r="D1200" s="120">
        <f>VLOOKUP(B1200,[3]ziaci!$A$1:$B$2102,2,FALSE)</f>
        <v>24.999999999999996</v>
      </c>
      <c r="E1200" s="119">
        <f>IFERROR(VLOOKUP(B1200,'[3]ZS s kniznicou'!$A$2:$A$1092,1,FALSE),0)</f>
        <v>0</v>
      </c>
      <c r="F1200" s="450" t="str">
        <f t="shared" si="30"/>
        <v>do 50</v>
      </c>
      <c r="G1200" s="451" t="str">
        <f t="shared" si="30"/>
        <v>do 50</v>
      </c>
      <c r="H1200" s="428"/>
      <c r="I1200" s="428"/>
    </row>
    <row r="1201" spans="2:9">
      <c r="B1201" s="116">
        <v>37876091</v>
      </c>
      <c r="C1201" s="119">
        <v>3</v>
      </c>
      <c r="D1201" s="120">
        <f>VLOOKUP(B1201,[3]ziaci!$A$1:$B$2102,2,FALSE)</f>
        <v>76.333333333333329</v>
      </c>
      <c r="E1201" s="119">
        <f>IFERROR(VLOOKUP(B1201,'[3]ZS s kniznicou'!$A$2:$A$1092,1,FALSE),0)</f>
        <v>0</v>
      </c>
      <c r="F1201" s="450" t="str">
        <f t="shared" si="30"/>
        <v>do 50</v>
      </c>
      <c r="G1201" s="451" t="str">
        <f t="shared" si="30"/>
        <v>51-150</v>
      </c>
      <c r="H1201" s="428"/>
      <c r="I1201" s="428"/>
    </row>
    <row r="1202" spans="2:9">
      <c r="B1202" s="116">
        <v>710063725</v>
      </c>
      <c r="C1202" s="119">
        <v>3</v>
      </c>
      <c r="D1202" s="120">
        <f>VLOOKUP(B1202,[3]ziaci!$A$1:$B$2102,2,FALSE)</f>
        <v>10.333333333333332</v>
      </c>
      <c r="E1202" s="119">
        <f>IFERROR(VLOOKUP(B1202,'[3]ZS s kniznicou'!$A$2:$A$1092,1,FALSE),0)</f>
        <v>0</v>
      </c>
      <c r="F1202" s="450" t="str">
        <f t="shared" si="30"/>
        <v>do 50</v>
      </c>
      <c r="G1202" s="451" t="str">
        <f t="shared" si="30"/>
        <v>do 50</v>
      </c>
      <c r="H1202" s="428"/>
      <c r="I1202" s="428"/>
    </row>
    <row r="1203" spans="2:9">
      <c r="B1203" s="116">
        <v>42382378</v>
      </c>
      <c r="C1203" s="119">
        <v>3</v>
      </c>
      <c r="D1203" s="120">
        <f>VLOOKUP(B1203,[3]ziaci!$A$1:$B$2102,2,FALSE)</f>
        <v>145</v>
      </c>
      <c r="E1203" s="119">
        <f>IFERROR(VLOOKUP(B1203,'[3]ZS s kniznicou'!$A$2:$A$1092,1,FALSE),0)</f>
        <v>0</v>
      </c>
      <c r="F1203" s="450" t="str">
        <f t="shared" si="30"/>
        <v>do 50</v>
      </c>
      <c r="G1203" s="451" t="str">
        <f t="shared" si="30"/>
        <v>51-150</v>
      </c>
      <c r="H1203" s="428"/>
      <c r="I1203" s="428"/>
    </row>
    <row r="1204" spans="2:9">
      <c r="B1204" s="116">
        <v>710063059</v>
      </c>
      <c r="C1204" s="119">
        <v>3</v>
      </c>
      <c r="D1204" s="120">
        <f>VLOOKUP(B1204,[3]ziaci!$A$1:$B$2102,2,FALSE)</f>
        <v>12.666666666666666</v>
      </c>
      <c r="E1204" s="119">
        <f>IFERROR(VLOOKUP(B1204,'[3]ZS s kniznicou'!$A$2:$A$1092,1,FALSE),0)</f>
        <v>0</v>
      </c>
      <c r="F1204" s="450" t="str">
        <f t="shared" si="30"/>
        <v>do 50</v>
      </c>
      <c r="G1204" s="451" t="str">
        <f t="shared" si="30"/>
        <v>do 50</v>
      </c>
      <c r="H1204" s="428"/>
      <c r="I1204" s="428"/>
    </row>
    <row r="1205" spans="2:9">
      <c r="B1205" s="116">
        <v>710064039</v>
      </c>
      <c r="C1205" s="119">
        <v>3</v>
      </c>
      <c r="D1205" s="120">
        <f>VLOOKUP(B1205,[3]ziaci!$A$1:$B$2102,2,FALSE)</f>
        <v>25.999999999999996</v>
      </c>
      <c r="E1205" s="119">
        <f>IFERROR(VLOOKUP(B1205,'[3]ZS s kniznicou'!$A$2:$A$1092,1,FALSE),0)</f>
        <v>0</v>
      </c>
      <c r="F1205" s="450" t="str">
        <f t="shared" si="30"/>
        <v>do 50</v>
      </c>
      <c r="G1205" s="451" t="str">
        <f t="shared" si="30"/>
        <v>do 50</v>
      </c>
      <c r="H1205" s="428"/>
      <c r="I1205" s="428"/>
    </row>
    <row r="1206" spans="2:9">
      <c r="B1206" s="116">
        <v>710064071</v>
      </c>
      <c r="C1206" s="119">
        <v>3</v>
      </c>
      <c r="D1206" s="120">
        <f>VLOOKUP(B1206,[3]ziaci!$A$1:$B$2102,2,FALSE)</f>
        <v>30.333333333333332</v>
      </c>
      <c r="E1206" s="119">
        <f>IFERROR(VLOOKUP(B1206,'[3]ZS s kniznicou'!$A$2:$A$1092,1,FALSE),0)</f>
        <v>0</v>
      </c>
      <c r="F1206" s="450" t="str">
        <f t="shared" si="30"/>
        <v>do 50</v>
      </c>
      <c r="G1206" s="451" t="str">
        <f t="shared" si="30"/>
        <v>do 50</v>
      </c>
      <c r="H1206" s="428"/>
      <c r="I1206" s="428"/>
    </row>
    <row r="1207" spans="2:9">
      <c r="B1207" s="116">
        <v>710064128</v>
      </c>
      <c r="C1207" s="119">
        <v>3</v>
      </c>
      <c r="D1207" s="120">
        <f>VLOOKUP(B1207,[3]ziaci!$A$1:$B$2102,2,FALSE)</f>
        <v>16.666666666666664</v>
      </c>
      <c r="E1207" s="119">
        <f>IFERROR(VLOOKUP(B1207,'[3]ZS s kniznicou'!$A$2:$A$1092,1,FALSE),0)</f>
        <v>0</v>
      </c>
      <c r="F1207" s="450" t="str">
        <f t="shared" si="30"/>
        <v>do 50</v>
      </c>
      <c r="G1207" s="451" t="str">
        <f t="shared" si="30"/>
        <v>do 50</v>
      </c>
      <c r="H1207" s="428"/>
      <c r="I1207" s="428"/>
    </row>
    <row r="1208" spans="2:9">
      <c r="B1208" s="116">
        <v>710064225</v>
      </c>
      <c r="C1208" s="119">
        <v>3</v>
      </c>
      <c r="D1208" s="120">
        <f>VLOOKUP(B1208,[3]ziaci!$A$1:$B$2102,2,FALSE)</f>
        <v>11.333333333333332</v>
      </c>
      <c r="E1208" s="119">
        <f>IFERROR(VLOOKUP(B1208,'[3]ZS s kniznicou'!$A$2:$A$1092,1,FALSE),0)</f>
        <v>0</v>
      </c>
      <c r="F1208" s="450" t="str">
        <f t="shared" si="30"/>
        <v>do 50</v>
      </c>
      <c r="G1208" s="451" t="str">
        <f t="shared" si="30"/>
        <v>do 50</v>
      </c>
      <c r="H1208" s="428"/>
      <c r="I1208" s="428"/>
    </row>
    <row r="1209" spans="2:9">
      <c r="B1209" s="116">
        <v>42107491</v>
      </c>
      <c r="C1209" s="119">
        <v>3</v>
      </c>
      <c r="D1209" s="120">
        <f>VLOOKUP(B1209,[3]ziaci!$A$1:$B$2102,2,FALSE)</f>
        <v>117.66666666666666</v>
      </c>
      <c r="E1209" s="119">
        <f>IFERROR(VLOOKUP(B1209,'[3]ZS s kniznicou'!$A$2:$A$1092,1,FALSE),0)</f>
        <v>0</v>
      </c>
      <c r="F1209" s="450" t="str">
        <f t="shared" si="30"/>
        <v>do 50</v>
      </c>
      <c r="G1209" s="451" t="str">
        <f t="shared" si="30"/>
        <v>51-150</v>
      </c>
      <c r="H1209" s="428"/>
      <c r="I1209" s="428"/>
    </row>
    <row r="1210" spans="2:9">
      <c r="B1210" s="116">
        <v>37833812</v>
      </c>
      <c r="C1210" s="119">
        <v>3</v>
      </c>
      <c r="D1210" s="120">
        <f>VLOOKUP(B1210,[3]ziaci!$A$1:$B$2102,2,FALSE)</f>
        <v>116.66666666666666</v>
      </c>
      <c r="E1210" s="119">
        <f>IFERROR(VLOOKUP(B1210,'[3]ZS s kniznicou'!$A$2:$A$1092,1,FALSE),0)</f>
        <v>37833812</v>
      </c>
      <c r="F1210" s="450" t="str">
        <f t="shared" si="30"/>
        <v>do 50</v>
      </c>
      <c r="G1210" s="451" t="str">
        <f t="shared" si="30"/>
        <v>51-150</v>
      </c>
      <c r="H1210" s="428"/>
      <c r="I1210" s="428"/>
    </row>
    <row r="1211" spans="2:9">
      <c r="B1211" s="116">
        <v>37831470</v>
      </c>
      <c r="C1211" s="119">
        <v>3</v>
      </c>
      <c r="D1211" s="120">
        <f>VLOOKUP(B1211,[3]ziaci!$A$1:$B$2102,2,FALSE)</f>
        <v>234.66666666666666</v>
      </c>
      <c r="E1211" s="119">
        <f>IFERROR(VLOOKUP(B1211,'[3]ZS s kniznicou'!$A$2:$A$1092,1,FALSE),0)</f>
        <v>37831470</v>
      </c>
      <c r="F1211" s="450" t="str">
        <f t="shared" si="30"/>
        <v>do 50</v>
      </c>
      <c r="G1211" s="451" t="str">
        <f t="shared" si="30"/>
        <v>151-250</v>
      </c>
      <c r="H1211" s="428"/>
      <c r="I1211" s="428"/>
    </row>
    <row r="1212" spans="2:9">
      <c r="B1212" s="116">
        <v>37896326</v>
      </c>
      <c r="C1212" s="119">
        <v>3</v>
      </c>
      <c r="D1212" s="120">
        <f>VLOOKUP(B1212,[3]ziaci!$A$1:$B$2102,2,FALSE)</f>
        <v>51.999999999999993</v>
      </c>
      <c r="E1212" s="119">
        <f>IFERROR(VLOOKUP(B1212,'[3]ZS s kniznicou'!$A$2:$A$1092,1,FALSE),0)</f>
        <v>37896326</v>
      </c>
      <c r="F1212" s="450" t="str">
        <f t="shared" si="30"/>
        <v>do 50</v>
      </c>
      <c r="G1212" s="451" t="str">
        <f t="shared" si="30"/>
        <v>51-150</v>
      </c>
      <c r="H1212" s="428"/>
      <c r="I1212" s="428"/>
    </row>
    <row r="1213" spans="2:9">
      <c r="B1213" s="116">
        <v>37873881</v>
      </c>
      <c r="C1213" s="119">
        <v>3</v>
      </c>
      <c r="D1213" s="120">
        <f>VLOOKUP(B1213,[3]ziaci!$A$1:$B$2102,2,FALSE)</f>
        <v>318</v>
      </c>
      <c r="E1213" s="119">
        <f>IFERROR(VLOOKUP(B1213,'[3]ZS s kniznicou'!$A$2:$A$1092,1,FALSE),0)</f>
        <v>37873881</v>
      </c>
      <c r="F1213" s="450" t="str">
        <f t="shared" si="30"/>
        <v>do 50</v>
      </c>
      <c r="G1213" s="451" t="str">
        <f t="shared" si="30"/>
        <v>251 a viac</v>
      </c>
      <c r="H1213" s="428"/>
      <c r="I1213" s="428"/>
    </row>
    <row r="1214" spans="2:9">
      <c r="B1214" s="116">
        <v>35509082</v>
      </c>
      <c r="C1214" s="119">
        <v>3</v>
      </c>
      <c r="D1214" s="120">
        <f>VLOOKUP(B1214,[3]ziaci!$A$1:$B$2102,2,FALSE)</f>
        <v>206.33333333333331</v>
      </c>
      <c r="E1214" s="119">
        <f>IFERROR(VLOOKUP(B1214,'[3]ZS s kniznicou'!$A$2:$A$1092,1,FALSE),0)</f>
        <v>35509082</v>
      </c>
      <c r="F1214" s="450" t="str">
        <f t="shared" si="30"/>
        <v>do 50</v>
      </c>
      <c r="G1214" s="451" t="str">
        <f t="shared" si="30"/>
        <v>151-250</v>
      </c>
      <c r="H1214" s="428"/>
      <c r="I1214" s="428"/>
    </row>
    <row r="1215" spans="2:9">
      <c r="B1215" s="116">
        <v>710063580</v>
      </c>
      <c r="C1215" s="119">
        <v>3</v>
      </c>
      <c r="D1215" s="120">
        <f>VLOOKUP(B1215,[3]ziaci!$A$1:$B$2102,2,FALSE)</f>
        <v>28.666666666666664</v>
      </c>
      <c r="E1215" s="119">
        <f>IFERROR(VLOOKUP(B1215,'[3]ZS s kniznicou'!$A$2:$A$1092,1,FALSE),0)</f>
        <v>710063580</v>
      </c>
      <c r="F1215" s="450" t="str">
        <f t="shared" si="30"/>
        <v>do 50</v>
      </c>
      <c r="G1215" s="451" t="str">
        <f t="shared" si="30"/>
        <v>do 50</v>
      </c>
      <c r="H1215" s="428"/>
      <c r="I1215" s="428"/>
    </row>
    <row r="1216" spans="2:9">
      <c r="B1216" s="116">
        <v>37873156</v>
      </c>
      <c r="C1216" s="119">
        <v>3</v>
      </c>
      <c r="D1216" s="120">
        <f>VLOOKUP(B1216,[3]ziaci!$A$1:$B$2102,2,FALSE)</f>
        <v>2</v>
      </c>
      <c r="E1216" s="119">
        <f>IFERROR(VLOOKUP(B1216,'[3]ZS s kniznicou'!$A$2:$A$1092,1,FALSE),0)</f>
        <v>37873156</v>
      </c>
      <c r="F1216" s="450" t="str">
        <f t="shared" si="30"/>
        <v>do 50</v>
      </c>
      <c r="G1216" s="451" t="str">
        <f t="shared" si="30"/>
        <v>do 50</v>
      </c>
      <c r="H1216" s="428"/>
      <c r="I1216" s="428"/>
    </row>
    <row r="1217" spans="2:9">
      <c r="B1217" s="116">
        <v>35544210</v>
      </c>
      <c r="C1217" s="119">
        <v>3</v>
      </c>
      <c r="D1217" s="120">
        <f>VLOOKUP(B1217,[3]ziaci!$A$1:$B$2102,2,FALSE)</f>
        <v>74.333333333333329</v>
      </c>
      <c r="E1217" s="119">
        <f>IFERROR(VLOOKUP(B1217,'[3]ZS s kniznicou'!$A$2:$A$1092,1,FALSE),0)</f>
        <v>35544210</v>
      </c>
      <c r="F1217" s="450" t="str">
        <f t="shared" si="30"/>
        <v>do 50</v>
      </c>
      <c r="G1217" s="451" t="str">
        <f t="shared" si="30"/>
        <v>51-150</v>
      </c>
      <c r="H1217" s="428"/>
      <c r="I1217" s="428"/>
    </row>
    <row r="1218" spans="2:9">
      <c r="B1218" s="116">
        <v>35543019</v>
      </c>
      <c r="C1218" s="119">
        <v>3</v>
      </c>
      <c r="D1218" s="120">
        <f>VLOOKUP(B1218,[3]ziaci!$A$1:$B$2102,2,FALSE)</f>
        <v>587.66666666666663</v>
      </c>
      <c r="E1218" s="119">
        <f>IFERROR(VLOOKUP(B1218,'[3]ZS s kniznicou'!$A$2:$A$1092,1,FALSE),0)</f>
        <v>35543019</v>
      </c>
      <c r="F1218" s="450" t="str">
        <f t="shared" si="30"/>
        <v>do 50</v>
      </c>
      <c r="G1218" s="451" t="str">
        <f t="shared" si="30"/>
        <v>251 a viac</v>
      </c>
      <c r="H1218" s="428"/>
      <c r="I1218" s="428"/>
    </row>
    <row r="1219" spans="2:9">
      <c r="B1219" s="116">
        <v>36064181</v>
      </c>
      <c r="C1219" s="119">
        <v>2</v>
      </c>
      <c r="D1219" s="120">
        <f>VLOOKUP(B1219,[3]ziaci!$A$1:$B$2102,2,FALSE)</f>
        <v>452.66666666666663</v>
      </c>
      <c r="E1219" s="119">
        <f>IFERROR(VLOOKUP(B1219,'[3]ZS s kniznicou'!$A$2:$A$1092,1,FALSE),0)</f>
        <v>36064181</v>
      </c>
      <c r="F1219" s="450" t="str">
        <f t="shared" si="30"/>
        <v>do 50</v>
      </c>
      <c r="G1219" s="451" t="str">
        <f t="shared" si="30"/>
        <v>251 a viac</v>
      </c>
      <c r="H1219" s="428"/>
      <c r="I1219" s="428"/>
    </row>
    <row r="1220" spans="2:9">
      <c r="B1220" s="116">
        <v>36071161</v>
      </c>
      <c r="C1220" s="119">
        <v>2</v>
      </c>
      <c r="D1220" s="120">
        <f>VLOOKUP(B1220,[3]ziaci!$A$1:$B$2102,2,FALSE)</f>
        <v>782</v>
      </c>
      <c r="E1220" s="119">
        <f>IFERROR(VLOOKUP(B1220,'[3]ZS s kniznicou'!$A$2:$A$1092,1,FALSE),0)</f>
        <v>36071161</v>
      </c>
      <c r="F1220" s="450" t="str">
        <f t="shared" si="30"/>
        <v>do 50</v>
      </c>
      <c r="G1220" s="451" t="str">
        <f t="shared" si="30"/>
        <v>251 a viac</v>
      </c>
      <c r="H1220" s="428"/>
      <c r="I1220" s="428"/>
    </row>
    <row r="1221" spans="2:9">
      <c r="B1221" s="116">
        <v>31810926</v>
      </c>
      <c r="C1221" s="119">
        <v>2</v>
      </c>
      <c r="D1221" s="120">
        <f>VLOOKUP(B1221,[3]ziaci!$A$1:$B$2102,2,FALSE)</f>
        <v>246</v>
      </c>
      <c r="E1221" s="119">
        <f>IFERROR(VLOOKUP(B1221,'[3]ZS s kniznicou'!$A$2:$A$1092,1,FALSE),0)</f>
        <v>0</v>
      </c>
      <c r="F1221" s="450" t="str">
        <f t="shared" si="30"/>
        <v>do 50</v>
      </c>
      <c r="G1221" s="451" t="str">
        <f t="shared" si="30"/>
        <v>151-250</v>
      </c>
      <c r="H1221" s="428"/>
      <c r="I1221" s="428"/>
    </row>
    <row r="1222" spans="2:9">
      <c r="B1222" s="116">
        <v>31780741</v>
      </c>
      <c r="C1222" s="119">
        <v>2</v>
      </c>
      <c r="D1222" s="120">
        <f>VLOOKUP(B1222,[3]ziaci!$A$1:$B$2102,2,FALSE)</f>
        <v>279.33333333333331</v>
      </c>
      <c r="E1222" s="119">
        <f>IFERROR(VLOOKUP(B1222,'[3]ZS s kniznicou'!$A$2:$A$1092,1,FALSE),0)</f>
        <v>31780741</v>
      </c>
      <c r="F1222" s="450" t="str">
        <f t="shared" si="30"/>
        <v>do 50</v>
      </c>
      <c r="G1222" s="451" t="str">
        <f t="shared" si="30"/>
        <v>251 a viac</v>
      </c>
      <c r="H1222" s="428"/>
      <c r="I1222" s="428"/>
    </row>
    <row r="1223" spans="2:9">
      <c r="B1223" s="116">
        <v>31780806</v>
      </c>
      <c r="C1223" s="119">
        <v>2</v>
      </c>
      <c r="D1223" s="120">
        <f>VLOOKUP(B1223,[3]ziaci!$A$1:$B$2102,2,FALSE)</f>
        <v>367.66666666666663</v>
      </c>
      <c r="E1223" s="119">
        <f>IFERROR(VLOOKUP(B1223,'[3]ZS s kniznicou'!$A$2:$A$1092,1,FALSE),0)</f>
        <v>31780806</v>
      </c>
      <c r="F1223" s="450" t="str">
        <f t="shared" si="30"/>
        <v>do 50</v>
      </c>
      <c r="G1223" s="451" t="str">
        <f t="shared" si="30"/>
        <v>251 a viac</v>
      </c>
      <c r="H1223" s="428"/>
      <c r="I1223" s="428"/>
    </row>
    <row r="1224" spans="2:9">
      <c r="B1224" s="116">
        <v>31785204</v>
      </c>
      <c r="C1224" s="119">
        <v>2</v>
      </c>
      <c r="D1224" s="120">
        <f>VLOOKUP(B1224,[3]ziaci!$A$1:$B$2102,2,FALSE)</f>
        <v>279.33333333333331</v>
      </c>
      <c r="E1224" s="119">
        <f>IFERROR(VLOOKUP(B1224,'[3]ZS s kniznicou'!$A$2:$A$1092,1,FALSE),0)</f>
        <v>31785204</v>
      </c>
      <c r="F1224" s="450" t="str">
        <f t="shared" si="30"/>
        <v>do 50</v>
      </c>
      <c r="G1224" s="451" t="str">
        <f t="shared" si="30"/>
        <v>251 a viac</v>
      </c>
      <c r="H1224" s="428"/>
      <c r="I1224" s="428"/>
    </row>
    <row r="1225" spans="2:9">
      <c r="B1225" s="116">
        <v>36081019</v>
      </c>
      <c r="C1225" s="119">
        <v>2</v>
      </c>
      <c r="D1225" s="120">
        <f>VLOOKUP(B1225,[3]ziaci!$A$1:$B$2102,2,FALSE)</f>
        <v>709.66666666666663</v>
      </c>
      <c r="E1225" s="119">
        <f>IFERROR(VLOOKUP(B1225,'[3]ZS s kniznicou'!$A$2:$A$1092,1,FALSE),0)</f>
        <v>36081019</v>
      </c>
      <c r="F1225" s="450" t="str">
        <f t="shared" si="30"/>
        <v>do 50</v>
      </c>
      <c r="G1225" s="451" t="str">
        <f t="shared" si="30"/>
        <v>251 a viac</v>
      </c>
      <c r="H1225" s="428"/>
      <c r="I1225" s="428"/>
    </row>
    <row r="1226" spans="2:9">
      <c r="B1226" s="116">
        <v>37836447</v>
      </c>
      <c r="C1226" s="119">
        <v>2</v>
      </c>
      <c r="D1226" s="120">
        <f>VLOOKUP(B1226,[3]ziaci!$A$1:$B$2102,2,FALSE)</f>
        <v>147.33333333333331</v>
      </c>
      <c r="E1226" s="119">
        <f>IFERROR(VLOOKUP(B1226,'[3]ZS s kniznicou'!$A$2:$A$1092,1,FALSE),0)</f>
        <v>37836447</v>
      </c>
      <c r="F1226" s="450" t="str">
        <f t="shared" si="30"/>
        <v>do 50</v>
      </c>
      <c r="G1226" s="451" t="str">
        <f t="shared" si="30"/>
        <v>51-150</v>
      </c>
      <c r="H1226" s="428"/>
      <c r="I1226" s="428"/>
    </row>
    <row r="1227" spans="2:9">
      <c r="B1227" s="116">
        <v>34028218</v>
      </c>
      <c r="C1227" s="119">
        <v>2</v>
      </c>
      <c r="D1227" s="120">
        <f>VLOOKUP(B1227,[3]ziaci!$A$1:$B$2102,2,FALSE)</f>
        <v>480.66666666666663</v>
      </c>
      <c r="E1227" s="119">
        <f>IFERROR(VLOOKUP(B1227,'[3]ZS s kniznicou'!$A$2:$A$1092,1,FALSE),0)</f>
        <v>34028218</v>
      </c>
      <c r="F1227" s="450" t="str">
        <f t="shared" si="30"/>
        <v>do 50</v>
      </c>
      <c r="G1227" s="451" t="str">
        <f t="shared" si="30"/>
        <v>251 a viac</v>
      </c>
      <c r="H1227" s="428"/>
      <c r="I1227" s="428"/>
    </row>
    <row r="1228" spans="2:9">
      <c r="B1228" s="116">
        <v>37838181</v>
      </c>
      <c r="C1228" s="119">
        <v>2</v>
      </c>
      <c r="D1228" s="120">
        <f>VLOOKUP(B1228,[3]ziaci!$A$1:$B$2102,2,FALSE)</f>
        <v>791.99999999999989</v>
      </c>
      <c r="E1228" s="119">
        <f>IFERROR(VLOOKUP(B1228,'[3]ZS s kniznicou'!$A$2:$A$1092,1,FALSE),0)</f>
        <v>37838181</v>
      </c>
      <c r="F1228" s="450" t="str">
        <f t="shared" si="30"/>
        <v>do 50</v>
      </c>
      <c r="G1228" s="451" t="str">
        <f t="shared" si="30"/>
        <v>251 a viac</v>
      </c>
      <c r="H1228" s="428"/>
      <c r="I1228" s="428"/>
    </row>
    <row r="1229" spans="2:9">
      <c r="B1229" s="116">
        <v>51786150</v>
      </c>
      <c r="C1229" s="119">
        <v>2</v>
      </c>
      <c r="D1229" s="120">
        <f>VLOOKUP(B1229,[3]ziaci!$A$1:$B$2102,2,FALSE)</f>
        <v>351</v>
      </c>
      <c r="E1229" s="119">
        <f>IFERROR(VLOOKUP(B1229,'[3]ZS s kniznicou'!$A$2:$A$1092,1,FALSE),0)</f>
        <v>51786150</v>
      </c>
      <c r="F1229" s="450" t="str">
        <f t="shared" si="30"/>
        <v>do 50</v>
      </c>
      <c r="G1229" s="451" t="str">
        <f t="shared" si="30"/>
        <v>251 a viac</v>
      </c>
      <c r="H1229" s="428"/>
      <c r="I1229" s="428"/>
    </row>
    <row r="1230" spans="2:9">
      <c r="B1230" s="116">
        <v>37837028</v>
      </c>
      <c r="C1230" s="119">
        <v>2</v>
      </c>
      <c r="D1230" s="120">
        <f>VLOOKUP(B1230,[3]ziaci!$A$1:$B$2102,2,FALSE)</f>
        <v>318</v>
      </c>
      <c r="E1230" s="119">
        <f>IFERROR(VLOOKUP(B1230,'[3]ZS s kniznicou'!$A$2:$A$1092,1,FALSE),0)</f>
        <v>37837028</v>
      </c>
      <c r="F1230" s="450" t="str">
        <f t="shared" si="30"/>
        <v>do 50</v>
      </c>
      <c r="G1230" s="451" t="str">
        <f t="shared" si="30"/>
        <v>251 a viac</v>
      </c>
      <c r="H1230" s="428"/>
      <c r="I1230" s="428"/>
    </row>
    <row r="1231" spans="2:9">
      <c r="B1231" s="116">
        <v>31825729</v>
      </c>
      <c r="C1231" s="119">
        <v>2</v>
      </c>
      <c r="D1231" s="120">
        <f>VLOOKUP(B1231,[3]ziaci!$A$1:$B$2102,2,FALSE)</f>
        <v>158.66666666666666</v>
      </c>
      <c r="E1231" s="119">
        <f>IFERROR(VLOOKUP(B1231,'[3]ZS s kniznicou'!$A$2:$A$1092,1,FALSE),0)</f>
        <v>0</v>
      </c>
      <c r="F1231" s="450" t="str">
        <f t="shared" si="30"/>
        <v>do 50</v>
      </c>
      <c r="G1231" s="451" t="str">
        <f t="shared" si="30"/>
        <v>151-250</v>
      </c>
      <c r="H1231" s="428"/>
      <c r="I1231" s="428"/>
    </row>
    <row r="1232" spans="2:9">
      <c r="B1232" s="116">
        <v>36125946</v>
      </c>
      <c r="C1232" s="119">
        <v>2</v>
      </c>
      <c r="D1232" s="120">
        <f>VLOOKUP(B1232,[3]ziaci!$A$1:$B$2102,2,FALSE)</f>
        <v>377</v>
      </c>
      <c r="E1232" s="119">
        <f>IFERROR(VLOOKUP(B1232,'[3]ZS s kniznicou'!$A$2:$A$1092,1,FALSE),0)</f>
        <v>36125946</v>
      </c>
      <c r="F1232" s="450" t="str">
        <f t="shared" si="30"/>
        <v>do 50</v>
      </c>
      <c r="G1232" s="451" t="str">
        <f t="shared" si="30"/>
        <v>251 a viac</v>
      </c>
      <c r="H1232" s="428"/>
      <c r="I1232" s="428"/>
    </row>
    <row r="1233" spans="2:9">
      <c r="B1233" s="116">
        <v>31202667</v>
      </c>
      <c r="C1233" s="119">
        <v>2</v>
      </c>
      <c r="D1233" s="120">
        <f>VLOOKUP(B1233,[3]ziaci!$A$1:$B$2102,2,FALSE)</f>
        <v>572.66666666666663</v>
      </c>
      <c r="E1233" s="119">
        <f>IFERROR(VLOOKUP(B1233,'[3]ZS s kniznicou'!$A$2:$A$1092,1,FALSE),0)</f>
        <v>31202667</v>
      </c>
      <c r="F1233" s="450" t="str">
        <f t="shared" si="30"/>
        <v>do 50</v>
      </c>
      <c r="G1233" s="451" t="str">
        <f t="shared" si="30"/>
        <v>251 a viac</v>
      </c>
      <c r="H1233" s="428"/>
      <c r="I1233" s="428"/>
    </row>
    <row r="1234" spans="2:9">
      <c r="B1234" s="116">
        <v>36125121</v>
      </c>
      <c r="C1234" s="119">
        <v>2</v>
      </c>
      <c r="D1234" s="120">
        <f>VLOOKUP(B1234,[3]ziaci!$A$1:$B$2102,2,FALSE)</f>
        <v>717.66666666666663</v>
      </c>
      <c r="E1234" s="119">
        <f>IFERROR(VLOOKUP(B1234,'[3]ZS s kniznicou'!$A$2:$A$1092,1,FALSE),0)</f>
        <v>36125121</v>
      </c>
      <c r="F1234" s="450" t="str">
        <f t="shared" si="30"/>
        <v>do 50</v>
      </c>
      <c r="G1234" s="451" t="str">
        <f t="shared" si="30"/>
        <v>251 a viac</v>
      </c>
      <c r="H1234" s="428"/>
      <c r="I1234" s="428"/>
    </row>
    <row r="1235" spans="2:9">
      <c r="B1235" s="116">
        <v>36125814</v>
      </c>
      <c r="C1235" s="119">
        <v>2</v>
      </c>
      <c r="D1235" s="120">
        <f>VLOOKUP(B1235,[3]ziaci!$A$1:$B$2102,2,FALSE)</f>
        <v>159.33333333333331</v>
      </c>
      <c r="E1235" s="119">
        <f>IFERROR(VLOOKUP(B1235,'[3]ZS s kniznicou'!$A$2:$A$1092,1,FALSE),0)</f>
        <v>36125814</v>
      </c>
      <c r="F1235" s="450" t="str">
        <f t="shared" si="30"/>
        <v>do 50</v>
      </c>
      <c r="G1235" s="451" t="str">
        <f t="shared" si="30"/>
        <v>151-250</v>
      </c>
      <c r="H1235" s="428"/>
      <c r="I1235" s="428"/>
    </row>
    <row r="1236" spans="2:9">
      <c r="B1236" s="116">
        <v>36124664</v>
      </c>
      <c r="C1236" s="119">
        <v>2</v>
      </c>
      <c r="D1236" s="120">
        <f>VLOOKUP(B1236,[3]ziaci!$A$1:$B$2102,2,FALSE)</f>
        <v>461.66666666666663</v>
      </c>
      <c r="E1236" s="119">
        <f>IFERROR(VLOOKUP(B1236,'[3]ZS s kniznicou'!$A$2:$A$1092,1,FALSE),0)</f>
        <v>36124664</v>
      </c>
      <c r="F1236" s="450" t="str">
        <f t="shared" si="30"/>
        <v>do 50</v>
      </c>
      <c r="G1236" s="451" t="str">
        <f t="shared" si="30"/>
        <v>251 a viac</v>
      </c>
      <c r="H1236" s="428"/>
      <c r="I1236" s="428"/>
    </row>
    <row r="1237" spans="2:9">
      <c r="B1237" s="116">
        <v>36125571</v>
      </c>
      <c r="C1237" s="119">
        <v>2</v>
      </c>
      <c r="D1237" s="120">
        <f>VLOOKUP(B1237,[3]ziaci!$A$1:$B$2102,2,FALSE)</f>
        <v>107.99999999999999</v>
      </c>
      <c r="E1237" s="119">
        <f>IFERROR(VLOOKUP(B1237,'[3]ZS s kniznicou'!$A$2:$A$1092,1,FALSE),0)</f>
        <v>36125571</v>
      </c>
      <c r="F1237" s="450" t="str">
        <f t="shared" si="30"/>
        <v>do 50</v>
      </c>
      <c r="G1237" s="451" t="str">
        <f t="shared" si="30"/>
        <v>51-150</v>
      </c>
      <c r="H1237" s="428"/>
      <c r="I1237" s="428"/>
    </row>
    <row r="1238" spans="2:9">
      <c r="B1238" s="116">
        <v>36124613</v>
      </c>
      <c r="C1238" s="119">
        <v>2</v>
      </c>
      <c r="D1238" s="120">
        <f>VLOOKUP(B1238,[3]ziaci!$A$1:$B$2102,2,FALSE)</f>
        <v>154.66666666666666</v>
      </c>
      <c r="E1238" s="119">
        <f>IFERROR(VLOOKUP(B1238,'[3]ZS s kniznicou'!$A$2:$A$1092,1,FALSE),0)</f>
        <v>36124613</v>
      </c>
      <c r="F1238" s="450" t="str">
        <f t="shared" si="30"/>
        <v>do 50</v>
      </c>
      <c r="G1238" s="451" t="str">
        <f t="shared" si="30"/>
        <v>151-250</v>
      </c>
      <c r="H1238" s="428"/>
      <c r="I1238" s="428"/>
    </row>
    <row r="1239" spans="2:9">
      <c r="B1239" s="116">
        <v>35995912</v>
      </c>
      <c r="C1239" s="119">
        <v>2</v>
      </c>
      <c r="D1239" s="120">
        <f>VLOOKUP(B1239,[3]ziaci!$A$1:$B$2102,2,FALSE)</f>
        <v>449.33333333333331</v>
      </c>
      <c r="E1239" s="119">
        <f>IFERROR(VLOOKUP(B1239,'[3]ZS s kniznicou'!$A$2:$A$1092,1,FALSE),0)</f>
        <v>35995912</v>
      </c>
      <c r="F1239" s="450" t="str">
        <f t="shared" ref="F1239:G1302" si="31">IF(C1239&lt;51,"do 50",IF(C1239&lt;151,"51-150",IF(C1239&lt;251,"151-250","251 a viac")))</f>
        <v>do 50</v>
      </c>
      <c r="G1239" s="451" t="str">
        <f t="shared" si="31"/>
        <v>251 a viac</v>
      </c>
      <c r="H1239" s="428"/>
      <c r="I1239" s="428"/>
    </row>
    <row r="1240" spans="2:9">
      <c r="B1240" s="116">
        <v>36125784</v>
      </c>
      <c r="C1240" s="119">
        <v>2</v>
      </c>
      <c r="D1240" s="120">
        <f>VLOOKUP(B1240,[3]ziaci!$A$1:$B$2102,2,FALSE)</f>
        <v>175.33333333333331</v>
      </c>
      <c r="E1240" s="119">
        <f>IFERROR(VLOOKUP(B1240,'[3]ZS s kniznicou'!$A$2:$A$1092,1,FALSE),0)</f>
        <v>36125784</v>
      </c>
      <c r="F1240" s="450" t="str">
        <f t="shared" si="31"/>
        <v>do 50</v>
      </c>
      <c r="G1240" s="451" t="str">
        <f t="shared" si="31"/>
        <v>151-250</v>
      </c>
      <c r="H1240" s="428"/>
      <c r="I1240" s="428"/>
    </row>
    <row r="1241" spans="2:9">
      <c r="B1241" s="116">
        <v>36126659</v>
      </c>
      <c r="C1241" s="119">
        <v>2</v>
      </c>
      <c r="D1241" s="120">
        <f>VLOOKUP(B1241,[3]ziaci!$A$1:$B$2102,2,FALSE)</f>
        <v>126.33333333333333</v>
      </c>
      <c r="E1241" s="119">
        <f>IFERROR(VLOOKUP(B1241,'[3]ZS s kniznicou'!$A$2:$A$1092,1,FALSE),0)</f>
        <v>36126659</v>
      </c>
      <c r="F1241" s="450" t="str">
        <f t="shared" si="31"/>
        <v>do 50</v>
      </c>
      <c r="G1241" s="451" t="str">
        <f t="shared" si="31"/>
        <v>51-150</v>
      </c>
      <c r="H1241" s="428"/>
      <c r="I1241" s="428"/>
    </row>
    <row r="1242" spans="2:9">
      <c r="B1242" s="116">
        <v>36126756</v>
      </c>
      <c r="C1242" s="119">
        <v>2</v>
      </c>
      <c r="D1242" s="120">
        <f>VLOOKUP(B1242,[3]ziaci!$A$1:$B$2102,2,FALSE)</f>
        <v>317.33333333333331</v>
      </c>
      <c r="E1242" s="119">
        <f>IFERROR(VLOOKUP(B1242,'[3]ZS s kniznicou'!$A$2:$A$1092,1,FALSE),0)</f>
        <v>36126756</v>
      </c>
      <c r="F1242" s="450" t="str">
        <f t="shared" si="31"/>
        <v>do 50</v>
      </c>
      <c r="G1242" s="451" t="str">
        <f t="shared" si="31"/>
        <v>251 a viac</v>
      </c>
      <c r="H1242" s="428"/>
      <c r="I1242" s="428"/>
    </row>
    <row r="1243" spans="2:9">
      <c r="B1243" s="116">
        <v>36126772</v>
      </c>
      <c r="C1243" s="119">
        <v>2</v>
      </c>
      <c r="D1243" s="120">
        <f>VLOOKUP(B1243,[3]ziaci!$A$1:$B$2102,2,FALSE)</f>
        <v>328.66666666666663</v>
      </c>
      <c r="E1243" s="119">
        <f>IFERROR(VLOOKUP(B1243,'[3]ZS s kniznicou'!$A$2:$A$1092,1,FALSE),0)</f>
        <v>36126772</v>
      </c>
      <c r="F1243" s="450" t="str">
        <f t="shared" si="31"/>
        <v>do 50</v>
      </c>
      <c r="G1243" s="451" t="str">
        <f t="shared" si="31"/>
        <v>251 a viac</v>
      </c>
      <c r="H1243" s="428"/>
      <c r="I1243" s="428"/>
    </row>
    <row r="1244" spans="2:9">
      <c r="B1244" s="116">
        <v>36126799</v>
      </c>
      <c r="C1244" s="119">
        <v>2</v>
      </c>
      <c r="D1244" s="120">
        <f>VLOOKUP(B1244,[3]ziaci!$A$1:$B$2102,2,FALSE)</f>
        <v>430</v>
      </c>
      <c r="E1244" s="119">
        <f>IFERROR(VLOOKUP(B1244,'[3]ZS s kniznicou'!$A$2:$A$1092,1,FALSE),0)</f>
        <v>36126799</v>
      </c>
      <c r="F1244" s="450" t="str">
        <f t="shared" si="31"/>
        <v>do 50</v>
      </c>
      <c r="G1244" s="451" t="str">
        <f t="shared" si="31"/>
        <v>251 a viac</v>
      </c>
      <c r="H1244" s="428"/>
      <c r="I1244" s="428"/>
    </row>
    <row r="1245" spans="2:9">
      <c r="B1245" s="116">
        <v>36126829</v>
      </c>
      <c r="C1245" s="119">
        <v>2</v>
      </c>
      <c r="D1245" s="120">
        <f>VLOOKUP(B1245,[3]ziaci!$A$1:$B$2102,2,FALSE)</f>
        <v>118.33333333333333</v>
      </c>
      <c r="E1245" s="119">
        <f>IFERROR(VLOOKUP(B1245,'[3]ZS s kniznicou'!$A$2:$A$1092,1,FALSE),0)</f>
        <v>36126829</v>
      </c>
      <c r="F1245" s="450" t="str">
        <f t="shared" si="31"/>
        <v>do 50</v>
      </c>
      <c r="G1245" s="451" t="str">
        <f t="shared" si="31"/>
        <v>51-150</v>
      </c>
      <c r="H1245" s="428"/>
      <c r="I1245" s="428"/>
    </row>
    <row r="1246" spans="2:9">
      <c r="B1246" s="116">
        <v>37861301</v>
      </c>
      <c r="C1246" s="119">
        <v>2</v>
      </c>
      <c r="D1246" s="120">
        <f>VLOOKUP(B1246,[3]ziaci!$A$1:$B$2102,2,FALSE)</f>
        <v>445</v>
      </c>
      <c r="E1246" s="119">
        <f>IFERROR(VLOOKUP(B1246,'[3]ZS s kniznicou'!$A$2:$A$1092,1,FALSE),0)</f>
        <v>37861301</v>
      </c>
      <c r="F1246" s="450" t="str">
        <f t="shared" si="31"/>
        <v>do 50</v>
      </c>
      <c r="G1246" s="451" t="str">
        <f t="shared" si="31"/>
        <v>251 a viac</v>
      </c>
      <c r="H1246" s="428"/>
      <c r="I1246" s="428"/>
    </row>
    <row r="1247" spans="2:9">
      <c r="B1247" s="116">
        <v>37861352</v>
      </c>
      <c r="C1247" s="119">
        <v>2</v>
      </c>
      <c r="D1247" s="120">
        <f>VLOOKUP(B1247,[3]ziaci!$A$1:$B$2102,2,FALSE)</f>
        <v>407.99999999999994</v>
      </c>
      <c r="E1247" s="119">
        <f>IFERROR(VLOOKUP(B1247,'[3]ZS s kniznicou'!$A$2:$A$1092,1,FALSE),0)</f>
        <v>37861352</v>
      </c>
      <c r="F1247" s="450" t="str">
        <f t="shared" si="31"/>
        <v>do 50</v>
      </c>
      <c r="G1247" s="451" t="str">
        <f t="shared" si="31"/>
        <v>251 a viac</v>
      </c>
      <c r="H1247" s="428"/>
      <c r="I1247" s="428"/>
    </row>
    <row r="1248" spans="2:9">
      <c r="B1248" s="116">
        <v>37865501</v>
      </c>
      <c r="C1248" s="119">
        <v>2</v>
      </c>
      <c r="D1248" s="120">
        <f>VLOOKUP(B1248,[3]ziaci!$A$1:$B$2102,2,FALSE)</f>
        <v>524</v>
      </c>
      <c r="E1248" s="119">
        <f>IFERROR(VLOOKUP(B1248,'[3]ZS s kniznicou'!$A$2:$A$1092,1,FALSE),0)</f>
        <v>37865501</v>
      </c>
      <c r="F1248" s="450" t="str">
        <f t="shared" si="31"/>
        <v>do 50</v>
      </c>
      <c r="G1248" s="451" t="str">
        <f t="shared" si="31"/>
        <v>251 a viac</v>
      </c>
      <c r="H1248" s="428"/>
      <c r="I1248" s="428"/>
    </row>
    <row r="1249" spans="2:9">
      <c r="B1249" s="116">
        <v>37865528</v>
      </c>
      <c r="C1249" s="119">
        <v>2</v>
      </c>
      <c r="D1249" s="120">
        <f>VLOOKUP(B1249,[3]ziaci!$A$1:$B$2102,2,FALSE)</f>
        <v>98.333333333333329</v>
      </c>
      <c r="E1249" s="119">
        <f>IFERROR(VLOOKUP(B1249,'[3]ZS s kniznicou'!$A$2:$A$1092,1,FALSE),0)</f>
        <v>37865528</v>
      </c>
      <c r="F1249" s="450" t="str">
        <f t="shared" si="31"/>
        <v>do 50</v>
      </c>
      <c r="G1249" s="451" t="str">
        <f t="shared" si="31"/>
        <v>51-150</v>
      </c>
      <c r="H1249" s="428"/>
      <c r="I1249" s="428"/>
    </row>
    <row r="1250" spans="2:9">
      <c r="B1250" s="116">
        <v>37865587</v>
      </c>
      <c r="C1250" s="119">
        <v>2</v>
      </c>
      <c r="D1250" s="120">
        <f>VLOOKUP(B1250,[3]ziaci!$A$1:$B$2102,2,FALSE)</f>
        <v>313.66666666666663</v>
      </c>
      <c r="E1250" s="119">
        <f>IFERROR(VLOOKUP(B1250,'[3]ZS s kniznicou'!$A$2:$A$1092,1,FALSE),0)</f>
        <v>37865587</v>
      </c>
      <c r="F1250" s="450" t="str">
        <f t="shared" si="31"/>
        <v>do 50</v>
      </c>
      <c r="G1250" s="451" t="str">
        <f t="shared" si="31"/>
        <v>251 a viac</v>
      </c>
      <c r="H1250" s="428"/>
      <c r="I1250" s="428"/>
    </row>
    <row r="1251" spans="2:9">
      <c r="B1251" s="116">
        <v>37865374</v>
      </c>
      <c r="C1251" s="119">
        <v>2</v>
      </c>
      <c r="D1251" s="120">
        <f>VLOOKUP(B1251,[3]ziaci!$A$1:$B$2102,2,FALSE)</f>
        <v>84.333333333333329</v>
      </c>
      <c r="E1251" s="119">
        <f>IFERROR(VLOOKUP(B1251,'[3]ZS s kniznicou'!$A$2:$A$1092,1,FALSE),0)</f>
        <v>37865374</v>
      </c>
      <c r="F1251" s="450" t="str">
        <f t="shared" si="31"/>
        <v>do 50</v>
      </c>
      <c r="G1251" s="451" t="str">
        <f t="shared" si="31"/>
        <v>51-150</v>
      </c>
      <c r="H1251" s="428"/>
      <c r="I1251" s="428"/>
    </row>
    <row r="1252" spans="2:9">
      <c r="B1252" s="116">
        <v>37865099</v>
      </c>
      <c r="C1252" s="119">
        <v>2</v>
      </c>
      <c r="D1252" s="120">
        <f>VLOOKUP(B1252,[3]ziaci!$A$1:$B$2102,2,FALSE)</f>
        <v>195.33333333333331</v>
      </c>
      <c r="E1252" s="119">
        <f>IFERROR(VLOOKUP(B1252,'[3]ZS s kniznicou'!$A$2:$A$1092,1,FALSE),0)</f>
        <v>37865099</v>
      </c>
      <c r="F1252" s="450" t="str">
        <f t="shared" si="31"/>
        <v>do 50</v>
      </c>
      <c r="G1252" s="451" t="str">
        <f t="shared" si="31"/>
        <v>151-250</v>
      </c>
      <c r="H1252" s="428"/>
      <c r="I1252" s="428"/>
    </row>
    <row r="1253" spans="2:9">
      <c r="B1253" s="116">
        <v>37812271</v>
      </c>
      <c r="C1253" s="119">
        <v>2</v>
      </c>
      <c r="D1253" s="120">
        <f>VLOOKUP(B1253,[3]ziaci!$A$1:$B$2102,2,FALSE)</f>
        <v>179.66666666666666</v>
      </c>
      <c r="E1253" s="119">
        <f>IFERROR(VLOOKUP(B1253,'[3]ZS s kniznicou'!$A$2:$A$1092,1,FALSE),0)</f>
        <v>37812271</v>
      </c>
      <c r="F1253" s="450" t="str">
        <f t="shared" si="31"/>
        <v>do 50</v>
      </c>
      <c r="G1253" s="451" t="str">
        <f t="shared" si="31"/>
        <v>151-250</v>
      </c>
      <c r="H1253" s="428"/>
      <c r="I1253" s="428"/>
    </row>
    <row r="1254" spans="2:9">
      <c r="B1254" s="116">
        <v>37812122</v>
      </c>
      <c r="C1254" s="119">
        <v>2</v>
      </c>
      <c r="D1254" s="120">
        <f>VLOOKUP(B1254,[3]ziaci!$A$1:$B$2102,2,FALSE)</f>
        <v>212.99999999999997</v>
      </c>
      <c r="E1254" s="119">
        <f>IFERROR(VLOOKUP(B1254,'[3]ZS s kniznicou'!$A$2:$A$1092,1,FALSE),0)</f>
        <v>37812122</v>
      </c>
      <c r="F1254" s="450" t="str">
        <f t="shared" si="31"/>
        <v>do 50</v>
      </c>
      <c r="G1254" s="451" t="str">
        <f t="shared" si="31"/>
        <v>151-250</v>
      </c>
      <c r="H1254" s="428"/>
      <c r="I1254" s="428"/>
    </row>
    <row r="1255" spans="2:9">
      <c r="B1255" s="116">
        <v>17066867</v>
      </c>
      <c r="C1255" s="119">
        <v>2</v>
      </c>
      <c r="D1255" s="120">
        <f>VLOOKUP(B1255,[3]ziaci!$A$1:$B$2102,2,FALSE)</f>
        <v>362.33333333333331</v>
      </c>
      <c r="E1255" s="119">
        <f>IFERROR(VLOOKUP(B1255,'[3]ZS s kniznicou'!$A$2:$A$1092,1,FALSE),0)</f>
        <v>17066867</v>
      </c>
      <c r="F1255" s="450" t="str">
        <f t="shared" si="31"/>
        <v>do 50</v>
      </c>
      <c r="G1255" s="451" t="str">
        <f t="shared" si="31"/>
        <v>251 a viac</v>
      </c>
      <c r="H1255" s="428"/>
      <c r="I1255" s="428"/>
    </row>
    <row r="1256" spans="2:9">
      <c r="B1256" s="116">
        <v>37812190</v>
      </c>
      <c r="C1256" s="119">
        <v>2</v>
      </c>
      <c r="D1256" s="120">
        <f>VLOOKUP(B1256,[3]ziaci!$A$1:$B$2102,2,FALSE)</f>
        <v>171.66666666666666</v>
      </c>
      <c r="E1256" s="119">
        <f>IFERROR(VLOOKUP(B1256,'[3]ZS s kniznicou'!$A$2:$A$1092,1,FALSE),0)</f>
        <v>37812190</v>
      </c>
      <c r="F1256" s="450" t="str">
        <f t="shared" si="31"/>
        <v>do 50</v>
      </c>
      <c r="G1256" s="451" t="str">
        <f t="shared" si="31"/>
        <v>151-250</v>
      </c>
      <c r="H1256" s="428"/>
      <c r="I1256" s="428"/>
    </row>
    <row r="1257" spans="2:9">
      <c r="B1257" s="116">
        <v>37813129</v>
      </c>
      <c r="C1257" s="119">
        <v>2</v>
      </c>
      <c r="D1257" s="120">
        <f>VLOOKUP(B1257,[3]ziaci!$A$1:$B$2102,2,FALSE)</f>
        <v>494.66666666666663</v>
      </c>
      <c r="E1257" s="119">
        <f>IFERROR(VLOOKUP(B1257,'[3]ZS s kniznicou'!$A$2:$A$1092,1,FALSE),0)</f>
        <v>37813129</v>
      </c>
      <c r="F1257" s="450" t="str">
        <f t="shared" si="31"/>
        <v>do 50</v>
      </c>
      <c r="G1257" s="451" t="str">
        <f t="shared" si="31"/>
        <v>251 a viac</v>
      </c>
      <c r="H1257" s="428"/>
      <c r="I1257" s="428"/>
    </row>
    <row r="1258" spans="2:9">
      <c r="B1258" s="116">
        <v>37812041</v>
      </c>
      <c r="C1258" s="119">
        <v>2</v>
      </c>
      <c r="D1258" s="120">
        <f>VLOOKUP(B1258,[3]ziaci!$A$1:$B$2102,2,FALSE)</f>
        <v>134.33333333333331</v>
      </c>
      <c r="E1258" s="119">
        <f>IFERROR(VLOOKUP(B1258,'[3]ZS s kniznicou'!$A$2:$A$1092,1,FALSE),0)</f>
        <v>37812041</v>
      </c>
      <c r="F1258" s="450" t="str">
        <f t="shared" si="31"/>
        <v>do 50</v>
      </c>
      <c r="G1258" s="451" t="str">
        <f t="shared" si="31"/>
        <v>51-150</v>
      </c>
      <c r="H1258" s="428"/>
      <c r="I1258" s="428"/>
    </row>
    <row r="1259" spans="2:9">
      <c r="B1259" s="116">
        <v>37906216</v>
      </c>
      <c r="C1259" s="119">
        <v>2</v>
      </c>
      <c r="D1259" s="120">
        <f>VLOOKUP(B1259,[3]ziaci!$A$1:$B$2102,2,FALSE)</f>
        <v>81.666666666666657</v>
      </c>
      <c r="E1259" s="119">
        <f>IFERROR(VLOOKUP(B1259,'[3]ZS s kniznicou'!$A$2:$A$1092,1,FALSE),0)</f>
        <v>0</v>
      </c>
      <c r="F1259" s="450" t="str">
        <f t="shared" si="31"/>
        <v>do 50</v>
      </c>
      <c r="G1259" s="451" t="str">
        <f t="shared" si="31"/>
        <v>51-150</v>
      </c>
      <c r="H1259" s="428"/>
      <c r="I1259" s="428"/>
    </row>
    <row r="1260" spans="2:9">
      <c r="B1260" s="116">
        <v>37811762</v>
      </c>
      <c r="C1260" s="119">
        <v>2</v>
      </c>
      <c r="D1260" s="120">
        <f>VLOOKUP(B1260,[3]ziaci!$A$1:$B$2102,2,FALSE)</f>
        <v>172.66666666666666</v>
      </c>
      <c r="E1260" s="119">
        <f>IFERROR(VLOOKUP(B1260,'[3]ZS s kniznicou'!$A$2:$A$1092,1,FALSE),0)</f>
        <v>37811762</v>
      </c>
      <c r="F1260" s="450" t="str">
        <f t="shared" si="31"/>
        <v>do 50</v>
      </c>
      <c r="G1260" s="451" t="str">
        <f t="shared" si="31"/>
        <v>151-250</v>
      </c>
      <c r="H1260" s="428"/>
      <c r="I1260" s="428"/>
    </row>
    <row r="1261" spans="2:9">
      <c r="B1261" s="116">
        <v>37813293</v>
      </c>
      <c r="C1261" s="119">
        <v>2</v>
      </c>
      <c r="D1261" s="120">
        <f>VLOOKUP(B1261,[3]ziaci!$A$1:$B$2102,2,FALSE)</f>
        <v>186.33333333333331</v>
      </c>
      <c r="E1261" s="119">
        <f>IFERROR(VLOOKUP(B1261,'[3]ZS s kniznicou'!$A$2:$A$1092,1,FALSE),0)</f>
        <v>37813293</v>
      </c>
      <c r="F1261" s="450" t="str">
        <f t="shared" si="31"/>
        <v>do 50</v>
      </c>
      <c r="G1261" s="451" t="str">
        <f t="shared" si="31"/>
        <v>151-250</v>
      </c>
      <c r="H1261" s="428"/>
      <c r="I1261" s="428"/>
    </row>
    <row r="1262" spans="2:9">
      <c r="B1262" s="116">
        <v>37810057</v>
      </c>
      <c r="C1262" s="119">
        <v>2</v>
      </c>
      <c r="D1262" s="120">
        <f>VLOOKUP(B1262,[3]ziaci!$A$1:$B$2102,2,FALSE)</f>
        <v>180.66666666666666</v>
      </c>
      <c r="E1262" s="119">
        <f>IFERROR(VLOOKUP(B1262,'[3]ZS s kniznicou'!$A$2:$A$1092,1,FALSE),0)</f>
        <v>37810057</v>
      </c>
      <c r="F1262" s="450" t="str">
        <f t="shared" si="31"/>
        <v>do 50</v>
      </c>
      <c r="G1262" s="451" t="str">
        <f t="shared" si="31"/>
        <v>151-250</v>
      </c>
      <c r="H1262" s="428"/>
      <c r="I1262" s="428"/>
    </row>
    <row r="1263" spans="2:9">
      <c r="B1263" s="116">
        <v>42064872</v>
      </c>
      <c r="C1263" s="119">
        <v>2</v>
      </c>
      <c r="D1263" s="120">
        <f>VLOOKUP(B1263,[3]ziaci!$A$1:$B$2102,2,FALSE)</f>
        <v>392.33333333333331</v>
      </c>
      <c r="E1263" s="119">
        <f>IFERROR(VLOOKUP(B1263,'[3]ZS s kniznicou'!$A$2:$A$1092,1,FALSE),0)</f>
        <v>42064872</v>
      </c>
      <c r="F1263" s="450" t="str">
        <f t="shared" si="31"/>
        <v>do 50</v>
      </c>
      <c r="G1263" s="451" t="str">
        <f t="shared" si="31"/>
        <v>251 a viac</v>
      </c>
      <c r="H1263" s="428"/>
      <c r="I1263" s="428"/>
    </row>
    <row r="1264" spans="2:9">
      <c r="B1264" s="116">
        <v>37810944</v>
      </c>
      <c r="C1264" s="119">
        <v>2</v>
      </c>
      <c r="D1264" s="120">
        <f>VLOOKUP(B1264,[3]ziaci!$A$1:$B$2102,2,FALSE)</f>
        <v>463.66666666666663</v>
      </c>
      <c r="E1264" s="119">
        <f>IFERROR(VLOOKUP(B1264,'[3]ZS s kniznicou'!$A$2:$A$1092,1,FALSE),0)</f>
        <v>37810944</v>
      </c>
      <c r="F1264" s="450" t="str">
        <f t="shared" si="31"/>
        <v>do 50</v>
      </c>
      <c r="G1264" s="451" t="str">
        <f t="shared" si="31"/>
        <v>251 a viac</v>
      </c>
      <c r="H1264" s="428"/>
      <c r="I1264" s="428"/>
    </row>
    <row r="1265" spans="2:9">
      <c r="B1265" s="116">
        <v>37812793</v>
      </c>
      <c r="C1265" s="119">
        <v>2</v>
      </c>
      <c r="D1265" s="120">
        <f>VLOOKUP(B1265,[3]ziaci!$A$1:$B$2102,2,FALSE)</f>
        <v>262.33333333333331</v>
      </c>
      <c r="E1265" s="119">
        <f>IFERROR(VLOOKUP(B1265,'[3]ZS s kniznicou'!$A$2:$A$1092,1,FALSE),0)</f>
        <v>37812793</v>
      </c>
      <c r="F1265" s="450" t="str">
        <f t="shared" si="31"/>
        <v>do 50</v>
      </c>
      <c r="G1265" s="451" t="str">
        <f t="shared" si="31"/>
        <v>251 a viac</v>
      </c>
      <c r="H1265" s="428"/>
      <c r="I1265" s="428"/>
    </row>
    <row r="1266" spans="2:9">
      <c r="B1266" s="116">
        <v>42218497</v>
      </c>
      <c r="C1266" s="119">
        <v>2</v>
      </c>
      <c r="D1266" s="120">
        <f>VLOOKUP(B1266,[3]ziaci!$A$1:$B$2102,2,FALSE)</f>
        <v>261.66666666666663</v>
      </c>
      <c r="E1266" s="119">
        <f>IFERROR(VLOOKUP(B1266,'[3]ZS s kniznicou'!$A$2:$A$1092,1,FALSE),0)</f>
        <v>0</v>
      </c>
      <c r="F1266" s="450" t="str">
        <f t="shared" si="31"/>
        <v>do 50</v>
      </c>
      <c r="G1266" s="451" t="str">
        <f t="shared" si="31"/>
        <v>251 a viac</v>
      </c>
      <c r="H1266" s="428"/>
      <c r="I1266" s="428"/>
    </row>
    <row r="1267" spans="2:9">
      <c r="B1267" s="116">
        <v>17054389</v>
      </c>
      <c r="C1267" s="119">
        <v>2</v>
      </c>
      <c r="D1267" s="120">
        <f>VLOOKUP(B1267,[3]ziaci!$A$1:$B$2102,2,FALSE)</f>
        <v>229.33333333333331</v>
      </c>
      <c r="E1267" s="119">
        <f>IFERROR(VLOOKUP(B1267,'[3]ZS s kniznicou'!$A$2:$A$1092,1,FALSE),0)</f>
        <v>17054389</v>
      </c>
      <c r="F1267" s="450" t="str">
        <f t="shared" si="31"/>
        <v>do 50</v>
      </c>
      <c r="G1267" s="451" t="str">
        <f t="shared" si="31"/>
        <v>151-250</v>
      </c>
      <c r="H1267" s="428"/>
      <c r="I1267" s="428"/>
    </row>
    <row r="1268" spans="2:9">
      <c r="B1268" s="116">
        <v>35677686</v>
      </c>
      <c r="C1268" s="119">
        <v>2</v>
      </c>
      <c r="D1268" s="120">
        <f>VLOOKUP(B1268,[3]ziaci!$A$1:$B$2102,2,FALSE)</f>
        <v>564.66666666666663</v>
      </c>
      <c r="E1268" s="119">
        <f>IFERROR(VLOOKUP(B1268,'[3]ZS s kniznicou'!$A$2:$A$1092,1,FALSE),0)</f>
        <v>35677686</v>
      </c>
      <c r="F1268" s="450" t="str">
        <f t="shared" si="31"/>
        <v>do 50</v>
      </c>
      <c r="G1268" s="451" t="str">
        <f t="shared" si="31"/>
        <v>251 a viac</v>
      </c>
      <c r="H1268" s="428"/>
      <c r="I1268" s="428"/>
    </row>
    <row r="1269" spans="2:9">
      <c r="B1269" s="116">
        <v>35677783</v>
      </c>
      <c r="C1269" s="119">
        <v>2</v>
      </c>
      <c r="D1269" s="120">
        <f>VLOOKUP(B1269,[3]ziaci!$A$1:$B$2102,2,FALSE)</f>
        <v>814.99999999999989</v>
      </c>
      <c r="E1269" s="119">
        <f>IFERROR(VLOOKUP(B1269,'[3]ZS s kniznicou'!$A$2:$A$1092,1,FALSE),0)</f>
        <v>35677783</v>
      </c>
      <c r="F1269" s="450" t="str">
        <f t="shared" si="31"/>
        <v>do 50</v>
      </c>
      <c r="G1269" s="451" t="str">
        <f t="shared" si="31"/>
        <v>251 a viac</v>
      </c>
      <c r="H1269" s="428"/>
      <c r="I1269" s="428"/>
    </row>
    <row r="1270" spans="2:9">
      <c r="B1270" s="116">
        <v>42414636</v>
      </c>
      <c r="C1270" s="119">
        <v>2</v>
      </c>
      <c r="D1270" s="120">
        <f>VLOOKUP(B1270,[3]ziaci!$A$1:$B$2102,2,FALSE)</f>
        <v>217.66666666666666</v>
      </c>
      <c r="E1270" s="119">
        <f>IFERROR(VLOOKUP(B1270,'[3]ZS s kniznicou'!$A$2:$A$1092,1,FALSE),0)</f>
        <v>0</v>
      </c>
      <c r="F1270" s="450" t="str">
        <f t="shared" si="31"/>
        <v>do 50</v>
      </c>
      <c r="G1270" s="451" t="str">
        <f t="shared" si="31"/>
        <v>151-250</v>
      </c>
      <c r="H1270" s="428"/>
      <c r="I1270" s="428"/>
    </row>
    <row r="1271" spans="2:9">
      <c r="B1271" s="116">
        <v>42256887</v>
      </c>
      <c r="C1271" s="119">
        <v>2</v>
      </c>
      <c r="D1271" s="120">
        <f>VLOOKUP(B1271,[3]ziaci!$A$1:$B$2102,2,FALSE)</f>
        <v>569.33333333333326</v>
      </c>
      <c r="E1271" s="119">
        <f>IFERROR(VLOOKUP(B1271,'[3]ZS s kniznicou'!$A$2:$A$1092,1,FALSE),0)</f>
        <v>0</v>
      </c>
      <c r="F1271" s="450" t="str">
        <f t="shared" si="31"/>
        <v>do 50</v>
      </c>
      <c r="G1271" s="451" t="str">
        <f t="shared" si="31"/>
        <v>251 a viac</v>
      </c>
      <c r="H1271" s="428"/>
      <c r="I1271" s="428"/>
    </row>
    <row r="1272" spans="2:9">
      <c r="B1272" s="116">
        <v>42286441</v>
      </c>
      <c r="C1272" s="119">
        <v>2</v>
      </c>
      <c r="D1272" s="120">
        <f>VLOOKUP(B1272,[3]ziaci!$A$1:$B$2102,2,FALSE)</f>
        <v>15</v>
      </c>
      <c r="E1272" s="119">
        <f>IFERROR(VLOOKUP(B1272,'[3]ZS s kniznicou'!$A$2:$A$1092,1,FALSE),0)</f>
        <v>0</v>
      </c>
      <c r="F1272" s="450" t="str">
        <f t="shared" si="31"/>
        <v>do 50</v>
      </c>
      <c r="G1272" s="451" t="str">
        <f t="shared" si="31"/>
        <v>do 50</v>
      </c>
      <c r="H1272" s="428"/>
      <c r="I1272" s="428"/>
    </row>
    <row r="1273" spans="2:9">
      <c r="B1273" s="116">
        <v>37838393</v>
      </c>
      <c r="C1273" s="119">
        <v>2</v>
      </c>
      <c r="D1273" s="120">
        <f>VLOOKUP(B1273,[3]ziaci!$A$1:$B$2102,2,FALSE)</f>
        <v>228.99999999999997</v>
      </c>
      <c r="E1273" s="119">
        <f>IFERROR(VLOOKUP(B1273,'[3]ZS s kniznicou'!$A$2:$A$1092,1,FALSE),0)</f>
        <v>0</v>
      </c>
      <c r="F1273" s="450" t="str">
        <f t="shared" si="31"/>
        <v>do 50</v>
      </c>
      <c r="G1273" s="451" t="str">
        <f t="shared" si="31"/>
        <v>151-250</v>
      </c>
      <c r="H1273" s="428"/>
      <c r="I1273" s="428"/>
    </row>
    <row r="1274" spans="2:9">
      <c r="B1274" s="116">
        <v>36080829</v>
      </c>
      <c r="C1274" s="119">
        <v>2</v>
      </c>
      <c r="D1274" s="120">
        <f>VLOOKUP(B1274,[3]ziaci!$A$1:$B$2102,2,FALSE)</f>
        <v>218.99999999999997</v>
      </c>
      <c r="E1274" s="119">
        <f>IFERROR(VLOOKUP(B1274,'[3]ZS s kniznicou'!$A$2:$A$1092,1,FALSE),0)</f>
        <v>0</v>
      </c>
      <c r="F1274" s="450" t="str">
        <f t="shared" si="31"/>
        <v>do 50</v>
      </c>
      <c r="G1274" s="451" t="str">
        <f t="shared" si="31"/>
        <v>151-250</v>
      </c>
      <c r="H1274" s="428"/>
      <c r="I1274" s="428"/>
    </row>
    <row r="1275" spans="2:9">
      <c r="B1275" s="116">
        <v>710058136</v>
      </c>
      <c r="C1275" s="119">
        <v>2</v>
      </c>
      <c r="D1275" s="120">
        <f>VLOOKUP(B1275,[3]ziaci!$A$1:$B$2102,2,FALSE)</f>
        <v>46.666666666666664</v>
      </c>
      <c r="E1275" s="119">
        <f>IFERROR(VLOOKUP(B1275,'[3]ZS s kniznicou'!$A$2:$A$1092,1,FALSE),0)</f>
        <v>0</v>
      </c>
      <c r="F1275" s="450" t="str">
        <f t="shared" si="31"/>
        <v>do 50</v>
      </c>
      <c r="G1275" s="451" t="str">
        <f t="shared" si="31"/>
        <v>do 50</v>
      </c>
      <c r="H1275" s="428"/>
      <c r="I1275" s="428"/>
    </row>
    <row r="1276" spans="2:9">
      <c r="B1276" s="116">
        <v>35677805</v>
      </c>
      <c r="C1276" s="119">
        <v>2</v>
      </c>
      <c r="D1276" s="120">
        <f>VLOOKUP(B1276,[3]ziaci!$A$1:$B$2102,2,FALSE)</f>
        <v>234.33333333333331</v>
      </c>
      <c r="E1276" s="119">
        <f>IFERROR(VLOOKUP(B1276,'[3]ZS s kniznicou'!$A$2:$A$1092,1,FALSE),0)</f>
        <v>35677805</v>
      </c>
      <c r="F1276" s="450" t="str">
        <f t="shared" si="31"/>
        <v>do 50</v>
      </c>
      <c r="G1276" s="451" t="str">
        <f t="shared" si="31"/>
        <v>151-250</v>
      </c>
      <c r="H1276" s="428"/>
      <c r="I1276" s="428"/>
    </row>
    <row r="1277" spans="2:9">
      <c r="B1277" s="116">
        <v>710055960</v>
      </c>
      <c r="C1277" s="119">
        <v>2</v>
      </c>
      <c r="D1277" s="120">
        <f>VLOOKUP(B1277,[3]ziaci!$A$1:$B$2102,2,FALSE)</f>
        <v>28.333333333333332</v>
      </c>
      <c r="E1277" s="119">
        <f>IFERROR(VLOOKUP(B1277,'[3]ZS s kniznicou'!$A$2:$A$1092,1,FALSE),0)</f>
        <v>0</v>
      </c>
      <c r="F1277" s="450" t="str">
        <f t="shared" si="31"/>
        <v>do 50</v>
      </c>
      <c r="G1277" s="451" t="str">
        <f t="shared" si="31"/>
        <v>do 50</v>
      </c>
      <c r="H1277" s="428"/>
      <c r="I1277" s="428"/>
    </row>
    <row r="1278" spans="2:9">
      <c r="B1278" s="116">
        <v>710058071</v>
      </c>
      <c r="C1278" s="119">
        <v>2</v>
      </c>
      <c r="D1278" s="120">
        <f>VLOOKUP(B1278,[3]ziaci!$A$1:$B$2102,2,FALSE)</f>
        <v>21</v>
      </c>
      <c r="E1278" s="119">
        <f>IFERROR(VLOOKUP(B1278,'[3]ZS s kniznicou'!$A$2:$A$1092,1,FALSE),0)</f>
        <v>0</v>
      </c>
      <c r="F1278" s="450" t="str">
        <f t="shared" si="31"/>
        <v>do 50</v>
      </c>
      <c r="G1278" s="451" t="str">
        <f t="shared" si="31"/>
        <v>do 50</v>
      </c>
      <c r="H1278" s="428"/>
      <c r="I1278" s="428"/>
    </row>
    <row r="1279" spans="2:9">
      <c r="B1279" s="116">
        <v>42019877</v>
      </c>
      <c r="C1279" s="119">
        <v>2</v>
      </c>
      <c r="D1279" s="120">
        <f>VLOOKUP(B1279,[3]ziaci!$A$1:$B$2102,2,FALSE)</f>
        <v>43.666666666666664</v>
      </c>
      <c r="E1279" s="119">
        <f>IFERROR(VLOOKUP(B1279,'[3]ZS s kniznicou'!$A$2:$A$1092,1,FALSE),0)</f>
        <v>0</v>
      </c>
      <c r="F1279" s="450" t="str">
        <f t="shared" si="31"/>
        <v>do 50</v>
      </c>
      <c r="G1279" s="451" t="str">
        <f t="shared" si="31"/>
        <v>do 50</v>
      </c>
      <c r="H1279" s="428"/>
      <c r="I1279" s="428"/>
    </row>
    <row r="1280" spans="2:9">
      <c r="B1280" s="116">
        <v>36126811</v>
      </c>
      <c r="C1280" s="119">
        <v>2</v>
      </c>
      <c r="D1280" s="120">
        <f>VLOOKUP(B1280,[3]ziaci!$A$1:$B$2102,2,FALSE)</f>
        <v>73.666666666666657</v>
      </c>
      <c r="E1280" s="119">
        <f>IFERROR(VLOOKUP(B1280,'[3]ZS s kniznicou'!$A$2:$A$1092,1,FALSE),0)</f>
        <v>0</v>
      </c>
      <c r="F1280" s="450" t="str">
        <f t="shared" si="31"/>
        <v>do 50</v>
      </c>
      <c r="G1280" s="451" t="str">
        <f t="shared" si="31"/>
        <v>51-150</v>
      </c>
      <c r="H1280" s="428"/>
      <c r="I1280" s="428"/>
    </row>
    <row r="1281" spans="2:9">
      <c r="B1281" s="116">
        <v>37866893</v>
      </c>
      <c r="C1281" s="119">
        <v>2</v>
      </c>
      <c r="D1281" s="120">
        <f>VLOOKUP(B1281,[3]ziaci!$A$1:$B$2102,2,FALSE)</f>
        <v>87.666666666666657</v>
      </c>
      <c r="E1281" s="119">
        <f>IFERROR(VLOOKUP(B1281,'[3]ZS s kniznicou'!$A$2:$A$1092,1,FALSE),0)</f>
        <v>0</v>
      </c>
      <c r="F1281" s="450" t="str">
        <f t="shared" si="31"/>
        <v>do 50</v>
      </c>
      <c r="G1281" s="451" t="str">
        <f t="shared" si="31"/>
        <v>51-150</v>
      </c>
      <c r="H1281" s="428"/>
      <c r="I1281" s="428"/>
    </row>
    <row r="1282" spans="2:9">
      <c r="B1282" s="116">
        <v>37865544</v>
      </c>
      <c r="C1282" s="119">
        <v>2</v>
      </c>
      <c r="D1282" s="120">
        <f>VLOOKUP(B1282,[3]ziaci!$A$1:$B$2102,2,FALSE)</f>
        <v>348.66666666666663</v>
      </c>
      <c r="E1282" s="119">
        <f>IFERROR(VLOOKUP(B1282,'[3]ZS s kniznicou'!$A$2:$A$1092,1,FALSE),0)</f>
        <v>0</v>
      </c>
      <c r="F1282" s="450" t="str">
        <f t="shared" si="31"/>
        <v>do 50</v>
      </c>
      <c r="G1282" s="451" t="str">
        <f t="shared" si="31"/>
        <v>251 a viac</v>
      </c>
      <c r="H1282" s="428"/>
      <c r="I1282" s="428"/>
    </row>
    <row r="1283" spans="2:9">
      <c r="B1283" s="116">
        <v>710056397</v>
      </c>
      <c r="C1283" s="119">
        <v>2</v>
      </c>
      <c r="D1283" s="120">
        <f>VLOOKUP(B1283,[3]ziaci!$A$1:$B$2102,2,FALSE)</f>
        <v>13.999999999999998</v>
      </c>
      <c r="E1283" s="119">
        <f>IFERROR(VLOOKUP(B1283,'[3]ZS s kniznicou'!$A$2:$A$1092,1,FALSE),0)</f>
        <v>0</v>
      </c>
      <c r="F1283" s="450" t="str">
        <f t="shared" si="31"/>
        <v>do 50</v>
      </c>
      <c r="G1283" s="451" t="str">
        <f t="shared" si="31"/>
        <v>do 50</v>
      </c>
      <c r="H1283" s="428"/>
      <c r="I1283" s="428"/>
    </row>
    <row r="1284" spans="2:9">
      <c r="B1284" s="116">
        <v>710056427</v>
      </c>
      <c r="C1284" s="119">
        <v>2</v>
      </c>
      <c r="D1284" s="120">
        <f>VLOOKUP(B1284,[3]ziaci!$A$1:$B$2102,2,FALSE)</f>
        <v>12.666666666666666</v>
      </c>
      <c r="E1284" s="119">
        <f>IFERROR(VLOOKUP(B1284,'[3]ZS s kniznicou'!$A$2:$A$1092,1,FALSE),0)</f>
        <v>0</v>
      </c>
      <c r="F1284" s="450" t="str">
        <f t="shared" si="31"/>
        <v>do 50</v>
      </c>
      <c r="G1284" s="451" t="str">
        <f t="shared" si="31"/>
        <v>do 50</v>
      </c>
      <c r="H1284" s="428"/>
      <c r="I1284" s="428"/>
    </row>
    <row r="1285" spans="2:9">
      <c r="B1285" s="116">
        <v>710056443</v>
      </c>
      <c r="C1285" s="119">
        <v>2</v>
      </c>
      <c r="D1285" s="120">
        <f>VLOOKUP(B1285,[3]ziaci!$A$1:$B$2102,2,FALSE)</f>
        <v>17.666666666666664</v>
      </c>
      <c r="E1285" s="119">
        <f>IFERROR(VLOOKUP(B1285,'[3]ZS s kniznicou'!$A$2:$A$1092,1,FALSE),0)</f>
        <v>0</v>
      </c>
      <c r="F1285" s="450" t="str">
        <f t="shared" si="31"/>
        <v>do 50</v>
      </c>
      <c r="G1285" s="451" t="str">
        <f t="shared" si="31"/>
        <v>do 50</v>
      </c>
      <c r="H1285" s="428"/>
      <c r="I1285" s="428"/>
    </row>
    <row r="1286" spans="2:9">
      <c r="B1286" s="116">
        <v>37860861</v>
      </c>
      <c r="C1286" s="119">
        <v>2</v>
      </c>
      <c r="D1286" s="120">
        <f>VLOOKUP(B1286,[3]ziaci!$A$1:$B$2102,2,FALSE)</f>
        <v>302</v>
      </c>
      <c r="E1286" s="119">
        <f>IFERROR(VLOOKUP(B1286,'[3]ZS s kniznicou'!$A$2:$A$1092,1,FALSE),0)</f>
        <v>0</v>
      </c>
      <c r="F1286" s="450" t="str">
        <f t="shared" si="31"/>
        <v>do 50</v>
      </c>
      <c r="G1286" s="451" t="str">
        <f t="shared" si="31"/>
        <v>251 a viac</v>
      </c>
      <c r="H1286" s="428"/>
      <c r="I1286" s="428"/>
    </row>
    <row r="1287" spans="2:9">
      <c r="B1287" s="116">
        <v>710156235</v>
      </c>
      <c r="C1287" s="119">
        <v>2</v>
      </c>
      <c r="D1287" s="120">
        <f>VLOOKUP(B1287,[3]ziaci!$A$1:$B$2102,2,FALSE)</f>
        <v>34.333333333333329</v>
      </c>
      <c r="E1287" s="119">
        <f>IFERROR(VLOOKUP(B1287,'[3]ZS s kniznicou'!$A$2:$A$1092,1,FALSE),0)</f>
        <v>0</v>
      </c>
      <c r="F1287" s="450" t="str">
        <f t="shared" si="31"/>
        <v>do 50</v>
      </c>
      <c r="G1287" s="451" t="str">
        <f t="shared" si="31"/>
        <v>do 50</v>
      </c>
      <c r="H1287" s="428"/>
      <c r="I1287" s="428"/>
    </row>
    <row r="1288" spans="2:9">
      <c r="B1288" s="116">
        <v>37861417</v>
      </c>
      <c r="C1288" s="119">
        <v>2</v>
      </c>
      <c r="D1288" s="120">
        <f>VLOOKUP(B1288,[3]ziaci!$A$1:$B$2102,2,FALSE)</f>
        <v>402.99999999999994</v>
      </c>
      <c r="E1288" s="119">
        <f>IFERROR(VLOOKUP(B1288,'[3]ZS s kniznicou'!$A$2:$A$1092,1,FALSE),0)</f>
        <v>0</v>
      </c>
      <c r="F1288" s="450" t="str">
        <f t="shared" si="31"/>
        <v>do 50</v>
      </c>
      <c r="G1288" s="451" t="str">
        <f t="shared" si="31"/>
        <v>251 a viac</v>
      </c>
      <c r="H1288" s="428"/>
      <c r="I1288" s="428"/>
    </row>
    <row r="1289" spans="2:9">
      <c r="B1289" s="116">
        <v>37865277</v>
      </c>
      <c r="C1289" s="119">
        <v>2</v>
      </c>
      <c r="D1289" s="120">
        <f>VLOOKUP(B1289,[3]ziaci!$A$1:$B$2102,2,FALSE)</f>
        <v>169.33333333333331</v>
      </c>
      <c r="E1289" s="119">
        <f>IFERROR(VLOOKUP(B1289,'[3]ZS s kniznicou'!$A$2:$A$1092,1,FALSE),0)</f>
        <v>0</v>
      </c>
      <c r="F1289" s="450" t="str">
        <f t="shared" si="31"/>
        <v>do 50</v>
      </c>
      <c r="G1289" s="451" t="str">
        <f t="shared" si="31"/>
        <v>151-250</v>
      </c>
      <c r="H1289" s="428"/>
      <c r="I1289" s="428"/>
    </row>
    <row r="1290" spans="2:9">
      <c r="B1290" s="116">
        <v>37856430</v>
      </c>
      <c r="C1290" s="119">
        <v>2</v>
      </c>
      <c r="D1290" s="120">
        <f>VLOOKUP(B1290,[3]ziaci!$A$1:$B$2102,2,FALSE)</f>
        <v>47.333333333333329</v>
      </c>
      <c r="E1290" s="119">
        <f>IFERROR(VLOOKUP(B1290,'[3]ZS s kniznicou'!$A$2:$A$1092,1,FALSE),0)</f>
        <v>0</v>
      </c>
      <c r="F1290" s="450" t="str">
        <f t="shared" si="31"/>
        <v>do 50</v>
      </c>
      <c r="G1290" s="451" t="str">
        <f t="shared" si="31"/>
        <v>do 50</v>
      </c>
      <c r="H1290" s="428"/>
      <c r="I1290" s="428"/>
    </row>
    <row r="1291" spans="2:9">
      <c r="B1291" s="116">
        <v>37864025</v>
      </c>
      <c r="C1291" s="119">
        <v>2</v>
      </c>
      <c r="D1291" s="120">
        <f>VLOOKUP(B1291,[3]ziaci!$A$1:$B$2102,2,FALSE)</f>
        <v>71.666666666666657</v>
      </c>
      <c r="E1291" s="119">
        <f>IFERROR(VLOOKUP(B1291,'[3]ZS s kniznicou'!$A$2:$A$1092,1,FALSE),0)</f>
        <v>0</v>
      </c>
      <c r="F1291" s="450" t="str">
        <f t="shared" si="31"/>
        <v>do 50</v>
      </c>
      <c r="G1291" s="451" t="str">
        <f t="shared" si="31"/>
        <v>51-150</v>
      </c>
      <c r="H1291" s="428"/>
      <c r="I1291" s="428"/>
    </row>
    <row r="1292" spans="2:9">
      <c r="B1292" s="116">
        <v>31826539</v>
      </c>
      <c r="C1292" s="119">
        <v>2</v>
      </c>
      <c r="D1292" s="120">
        <f>VLOOKUP(B1292,[3]ziaci!$A$1:$B$2102,2,FALSE)</f>
        <v>217</v>
      </c>
      <c r="E1292" s="119">
        <f>IFERROR(VLOOKUP(B1292,'[3]ZS s kniznicou'!$A$2:$A$1092,1,FALSE),0)</f>
        <v>0</v>
      </c>
      <c r="F1292" s="450" t="str">
        <f t="shared" si="31"/>
        <v>do 50</v>
      </c>
      <c r="G1292" s="451" t="str">
        <f t="shared" si="31"/>
        <v>151-250</v>
      </c>
      <c r="H1292" s="428"/>
      <c r="I1292" s="428"/>
    </row>
    <row r="1293" spans="2:9">
      <c r="B1293" s="116">
        <v>36103918</v>
      </c>
      <c r="C1293" s="119">
        <v>2</v>
      </c>
      <c r="D1293" s="120">
        <f>VLOOKUP(B1293,[3]ziaci!$A$1:$B$2102,2,FALSE)</f>
        <v>14.666666666666666</v>
      </c>
      <c r="E1293" s="119">
        <f>IFERROR(VLOOKUP(B1293,'[3]ZS s kniznicou'!$A$2:$A$1092,1,FALSE),0)</f>
        <v>0</v>
      </c>
      <c r="F1293" s="450" t="str">
        <f t="shared" si="31"/>
        <v>do 50</v>
      </c>
      <c r="G1293" s="451" t="str">
        <f t="shared" si="31"/>
        <v>do 50</v>
      </c>
      <c r="H1293" s="428"/>
      <c r="I1293" s="428"/>
    </row>
    <row r="1294" spans="2:9">
      <c r="B1294" s="116">
        <v>37812068</v>
      </c>
      <c r="C1294" s="119">
        <v>2</v>
      </c>
      <c r="D1294" s="120">
        <f>VLOOKUP(B1294,[3]ziaci!$A$1:$B$2102,2,FALSE)</f>
        <v>180</v>
      </c>
      <c r="E1294" s="119">
        <f>IFERROR(VLOOKUP(B1294,'[3]ZS s kniznicou'!$A$2:$A$1092,1,FALSE),0)</f>
        <v>0</v>
      </c>
      <c r="F1294" s="450" t="str">
        <f t="shared" si="31"/>
        <v>do 50</v>
      </c>
      <c r="G1294" s="451" t="str">
        <f t="shared" si="31"/>
        <v>151-250</v>
      </c>
      <c r="H1294" s="428"/>
      <c r="I1294" s="428"/>
    </row>
    <row r="1295" spans="2:9">
      <c r="B1295" s="116">
        <v>37810294</v>
      </c>
      <c r="C1295" s="119">
        <v>2</v>
      </c>
      <c r="D1295" s="120">
        <f>VLOOKUP(B1295,[3]ziaci!$A$1:$B$2102,2,FALSE)</f>
        <v>331</v>
      </c>
      <c r="E1295" s="119">
        <f>IFERROR(VLOOKUP(B1295,'[3]ZS s kniznicou'!$A$2:$A$1092,1,FALSE),0)</f>
        <v>0</v>
      </c>
      <c r="F1295" s="450" t="str">
        <f t="shared" si="31"/>
        <v>do 50</v>
      </c>
      <c r="G1295" s="451" t="str">
        <f t="shared" si="31"/>
        <v>251 a viac</v>
      </c>
      <c r="H1295" s="428"/>
      <c r="I1295" s="428"/>
    </row>
    <row r="1296" spans="2:9">
      <c r="B1296" s="116">
        <v>42214254</v>
      </c>
      <c r="C1296" s="119">
        <v>2</v>
      </c>
      <c r="D1296" s="120">
        <f>VLOOKUP(B1296,[3]ziaci!$A$1:$B$2102,2,FALSE)</f>
        <v>36</v>
      </c>
      <c r="E1296" s="119">
        <f>IFERROR(VLOOKUP(B1296,'[3]ZS s kniznicou'!$A$2:$A$1092,1,FALSE),0)</f>
        <v>0</v>
      </c>
      <c r="F1296" s="450" t="str">
        <f t="shared" si="31"/>
        <v>do 50</v>
      </c>
      <c r="G1296" s="451" t="str">
        <f t="shared" si="31"/>
        <v>do 50</v>
      </c>
      <c r="H1296" s="428"/>
      <c r="I1296" s="428"/>
    </row>
    <row r="1297" spans="2:9">
      <c r="B1297" s="116">
        <v>37813137</v>
      </c>
      <c r="C1297" s="119">
        <v>2</v>
      </c>
      <c r="D1297" s="120">
        <f>VLOOKUP(B1297,[3]ziaci!$A$1:$B$2102,2,FALSE)</f>
        <v>137.66666666666666</v>
      </c>
      <c r="E1297" s="119">
        <f>IFERROR(VLOOKUP(B1297,'[3]ZS s kniznicou'!$A$2:$A$1092,1,FALSE),0)</f>
        <v>0</v>
      </c>
      <c r="F1297" s="450" t="str">
        <f t="shared" si="31"/>
        <v>do 50</v>
      </c>
      <c r="G1297" s="451" t="str">
        <f t="shared" si="31"/>
        <v>51-150</v>
      </c>
      <c r="H1297" s="428"/>
      <c r="I1297" s="428"/>
    </row>
    <row r="1298" spans="2:9">
      <c r="B1298" s="116">
        <v>37810421</v>
      </c>
      <c r="C1298" s="119">
        <v>2</v>
      </c>
      <c r="D1298" s="120">
        <f>VLOOKUP(B1298,[3]ziaci!$A$1:$B$2102,2,FALSE)</f>
        <v>414.33333333333331</v>
      </c>
      <c r="E1298" s="119">
        <f>IFERROR(VLOOKUP(B1298,'[3]ZS s kniznicou'!$A$2:$A$1092,1,FALSE),0)</f>
        <v>0</v>
      </c>
      <c r="F1298" s="450" t="str">
        <f t="shared" si="31"/>
        <v>do 50</v>
      </c>
      <c r="G1298" s="451" t="str">
        <f t="shared" si="31"/>
        <v>251 a viac</v>
      </c>
      <c r="H1298" s="428"/>
      <c r="I1298" s="428"/>
    </row>
    <row r="1299" spans="2:9">
      <c r="B1299" s="116">
        <v>37813374</v>
      </c>
      <c r="C1299" s="119">
        <v>2</v>
      </c>
      <c r="D1299" s="120">
        <f>VLOOKUP(B1299,[3]ziaci!$A$1:$B$2102,2,FALSE)</f>
        <v>171</v>
      </c>
      <c r="E1299" s="119">
        <f>IFERROR(VLOOKUP(B1299,'[3]ZS s kniznicou'!$A$2:$A$1092,1,FALSE),0)</f>
        <v>0</v>
      </c>
      <c r="F1299" s="450" t="str">
        <f t="shared" si="31"/>
        <v>do 50</v>
      </c>
      <c r="G1299" s="451" t="str">
        <f t="shared" si="31"/>
        <v>151-250</v>
      </c>
      <c r="H1299" s="428"/>
      <c r="I1299" s="428"/>
    </row>
    <row r="1300" spans="2:9">
      <c r="B1300" s="116">
        <v>37813391</v>
      </c>
      <c r="C1300" s="119">
        <v>2</v>
      </c>
      <c r="D1300" s="120">
        <f>VLOOKUP(B1300,[3]ziaci!$A$1:$B$2102,2,FALSE)</f>
        <v>256.33333333333331</v>
      </c>
      <c r="E1300" s="119">
        <f>IFERROR(VLOOKUP(B1300,'[3]ZS s kniznicou'!$A$2:$A$1092,1,FALSE),0)</f>
        <v>0</v>
      </c>
      <c r="F1300" s="450" t="str">
        <f t="shared" si="31"/>
        <v>do 50</v>
      </c>
      <c r="G1300" s="451" t="str">
        <f t="shared" si="31"/>
        <v>251 a viac</v>
      </c>
      <c r="H1300" s="428"/>
      <c r="I1300" s="428"/>
    </row>
    <row r="1301" spans="2:9">
      <c r="B1301" s="116">
        <v>30233844</v>
      </c>
      <c r="C1301" s="119">
        <v>2</v>
      </c>
      <c r="D1301" s="120">
        <f>VLOOKUP(B1301,[3]ziaci!$A$1:$B$2102,2,FALSE)</f>
        <v>688.66666666666663</v>
      </c>
      <c r="E1301" s="119">
        <f>IFERROR(VLOOKUP(B1301,'[3]ZS s kniznicou'!$A$2:$A$1092,1,FALSE),0)</f>
        <v>0</v>
      </c>
      <c r="F1301" s="450" t="str">
        <f t="shared" si="31"/>
        <v>do 50</v>
      </c>
      <c r="G1301" s="451" t="str">
        <f t="shared" si="31"/>
        <v>251 a viac</v>
      </c>
      <c r="H1301" s="428"/>
      <c r="I1301" s="428"/>
    </row>
    <row r="1302" spans="2:9">
      <c r="B1302" s="116">
        <v>710059248</v>
      </c>
      <c r="C1302" s="119">
        <v>2</v>
      </c>
      <c r="D1302" s="120">
        <f>VLOOKUP(B1302,[3]ziaci!$A$1:$B$2102,2,FALSE)</f>
        <v>58.333333333333329</v>
      </c>
      <c r="E1302" s="119">
        <f>IFERROR(VLOOKUP(B1302,'[3]ZS s kniznicou'!$A$2:$A$1092,1,FALSE),0)</f>
        <v>0</v>
      </c>
      <c r="F1302" s="450" t="str">
        <f t="shared" si="31"/>
        <v>do 50</v>
      </c>
      <c r="G1302" s="451" t="str">
        <f t="shared" si="31"/>
        <v>51-150</v>
      </c>
      <c r="H1302" s="428"/>
      <c r="I1302" s="428"/>
    </row>
    <row r="1303" spans="2:9">
      <c r="B1303" s="116">
        <v>37903802</v>
      </c>
      <c r="C1303" s="119">
        <v>2</v>
      </c>
      <c r="D1303" s="120">
        <f>VLOOKUP(B1303,[3]ziaci!$A$1:$B$2102,2,FALSE)</f>
        <v>56</v>
      </c>
      <c r="E1303" s="119">
        <f>IFERROR(VLOOKUP(B1303,'[3]ZS s kniznicou'!$A$2:$A$1092,1,FALSE),0)</f>
        <v>0</v>
      </c>
      <c r="F1303" s="450" t="str">
        <f t="shared" ref="F1303:G1366" si="32">IF(C1303&lt;51,"do 50",IF(C1303&lt;151,"51-150",IF(C1303&lt;251,"151-250","251 a viac")))</f>
        <v>do 50</v>
      </c>
      <c r="G1303" s="451" t="str">
        <f t="shared" si="32"/>
        <v>51-150</v>
      </c>
      <c r="H1303" s="428"/>
      <c r="I1303" s="428"/>
    </row>
    <row r="1304" spans="2:9">
      <c r="B1304" s="116">
        <v>710059043</v>
      </c>
      <c r="C1304" s="119">
        <v>2</v>
      </c>
      <c r="D1304" s="120">
        <f>VLOOKUP(B1304,[3]ziaci!$A$1:$B$2102,2,FALSE)</f>
        <v>35.666666666666664</v>
      </c>
      <c r="E1304" s="119">
        <f>IFERROR(VLOOKUP(B1304,'[3]ZS s kniznicou'!$A$2:$A$1092,1,FALSE),0)</f>
        <v>710059043</v>
      </c>
      <c r="F1304" s="450" t="str">
        <f t="shared" si="32"/>
        <v>do 50</v>
      </c>
      <c r="G1304" s="451" t="str">
        <f t="shared" si="32"/>
        <v>do 50</v>
      </c>
      <c r="H1304" s="428"/>
      <c r="I1304" s="428"/>
    </row>
    <row r="1305" spans="2:9">
      <c r="B1305" s="116">
        <v>652687</v>
      </c>
      <c r="C1305" s="119">
        <v>2</v>
      </c>
      <c r="D1305" s="120">
        <f>VLOOKUP(B1305,[3]ziaci!$A$1:$B$2102,2,FALSE)</f>
        <v>358</v>
      </c>
      <c r="E1305" s="119">
        <f>IFERROR(VLOOKUP(B1305,'[3]ZS s kniznicou'!$A$2:$A$1092,1,FALSE),0)</f>
        <v>0</v>
      </c>
      <c r="F1305" s="450" t="str">
        <f t="shared" si="32"/>
        <v>do 50</v>
      </c>
      <c r="G1305" s="451" t="str">
        <f t="shared" si="32"/>
        <v>251 a viac</v>
      </c>
      <c r="H1305" s="428"/>
      <c r="I1305" s="428"/>
    </row>
    <row r="1306" spans="2:9">
      <c r="B1306" s="116">
        <v>710058802</v>
      </c>
      <c r="C1306" s="119">
        <v>2</v>
      </c>
      <c r="D1306" s="120">
        <f>VLOOKUP(B1306,[3]ziaci!$A$1:$B$2102,2,FALSE)</f>
        <v>11</v>
      </c>
      <c r="E1306" s="119">
        <f>IFERROR(VLOOKUP(B1306,'[3]ZS s kniznicou'!$A$2:$A$1092,1,FALSE),0)</f>
        <v>0</v>
      </c>
      <c r="F1306" s="450" t="str">
        <f t="shared" si="32"/>
        <v>do 50</v>
      </c>
      <c r="G1306" s="451" t="str">
        <f t="shared" si="32"/>
        <v>do 50</v>
      </c>
      <c r="H1306" s="428"/>
      <c r="I1306" s="428"/>
    </row>
    <row r="1307" spans="2:9">
      <c r="B1307" s="116">
        <v>42012678</v>
      </c>
      <c r="C1307" s="119">
        <v>2</v>
      </c>
      <c r="D1307" s="120">
        <f>VLOOKUP(B1307,[3]ziaci!$A$1:$B$2102,2,FALSE)</f>
        <v>12.999999999999998</v>
      </c>
      <c r="E1307" s="119">
        <f>IFERROR(VLOOKUP(B1307,'[3]ZS s kniznicou'!$A$2:$A$1092,1,FALSE),0)</f>
        <v>0</v>
      </c>
      <c r="F1307" s="450" t="str">
        <f t="shared" si="32"/>
        <v>do 50</v>
      </c>
      <c r="G1307" s="451" t="str">
        <f t="shared" si="32"/>
        <v>do 50</v>
      </c>
      <c r="H1307" s="428"/>
      <c r="I1307" s="428"/>
    </row>
    <row r="1308" spans="2:9">
      <c r="B1308" s="116">
        <v>710059108</v>
      </c>
      <c r="C1308" s="119">
        <v>2</v>
      </c>
      <c r="D1308" s="120">
        <f>VLOOKUP(B1308,[3]ziaci!$A$1:$B$2102,2,FALSE)</f>
        <v>8.3333333333333321</v>
      </c>
      <c r="E1308" s="119">
        <f>IFERROR(VLOOKUP(B1308,'[3]ZS s kniznicou'!$A$2:$A$1092,1,FALSE),0)</f>
        <v>0</v>
      </c>
      <c r="F1308" s="450" t="str">
        <f t="shared" si="32"/>
        <v>do 50</v>
      </c>
      <c r="G1308" s="451" t="str">
        <f t="shared" si="32"/>
        <v>do 50</v>
      </c>
      <c r="H1308" s="428"/>
      <c r="I1308" s="428"/>
    </row>
    <row r="1309" spans="2:9">
      <c r="B1309" s="116">
        <v>17060354</v>
      </c>
      <c r="C1309" s="119">
        <v>2</v>
      </c>
      <c r="D1309" s="120">
        <f>VLOOKUP(B1309,[3]ziaci!$A$1:$B$2102,2,FALSE)</f>
        <v>101.33333333333331</v>
      </c>
      <c r="E1309" s="119">
        <f>IFERROR(VLOOKUP(B1309,'[3]ZS s kniznicou'!$A$2:$A$1092,1,FALSE),0)</f>
        <v>0</v>
      </c>
      <c r="F1309" s="450" t="str">
        <f t="shared" si="32"/>
        <v>do 50</v>
      </c>
      <c r="G1309" s="451" t="str">
        <f t="shared" si="32"/>
        <v>51-150</v>
      </c>
      <c r="H1309" s="428"/>
      <c r="I1309" s="428"/>
    </row>
    <row r="1310" spans="2:9">
      <c r="B1310" s="116">
        <v>622605</v>
      </c>
      <c r="C1310" s="119">
        <v>2</v>
      </c>
      <c r="D1310" s="120">
        <f>VLOOKUP(B1310,[3]ziaci!$A$1:$B$2102,2,FALSE)</f>
        <v>357.33333333333331</v>
      </c>
      <c r="E1310" s="119">
        <f>IFERROR(VLOOKUP(B1310,'[3]ZS s kniznicou'!$A$2:$A$1092,1,FALSE),0)</f>
        <v>0</v>
      </c>
      <c r="F1310" s="450" t="str">
        <f t="shared" si="32"/>
        <v>do 50</v>
      </c>
      <c r="G1310" s="451" t="str">
        <f t="shared" si="32"/>
        <v>251 a viac</v>
      </c>
      <c r="H1310" s="428"/>
      <c r="I1310" s="428"/>
    </row>
    <row r="1311" spans="2:9">
      <c r="B1311" s="116">
        <v>30232481</v>
      </c>
      <c r="C1311" s="119">
        <v>2</v>
      </c>
      <c r="D1311" s="120">
        <f>VLOOKUP(B1311,[3]ziaci!$A$1:$B$2102,2,FALSE)</f>
        <v>181.33333333333331</v>
      </c>
      <c r="E1311" s="119">
        <f>IFERROR(VLOOKUP(B1311,'[3]ZS s kniznicou'!$A$2:$A$1092,1,FALSE),0)</f>
        <v>0</v>
      </c>
      <c r="F1311" s="450" t="str">
        <f t="shared" si="32"/>
        <v>do 50</v>
      </c>
      <c r="G1311" s="451" t="str">
        <f t="shared" si="32"/>
        <v>151-250</v>
      </c>
      <c r="H1311" s="428"/>
      <c r="I1311" s="428"/>
    </row>
    <row r="1312" spans="2:9">
      <c r="B1312" s="116">
        <v>37947923</v>
      </c>
      <c r="C1312" s="119">
        <v>2</v>
      </c>
      <c r="D1312" s="120">
        <f>VLOOKUP(B1312,[3]ziaci!$A$1:$B$2102,2,FALSE)</f>
        <v>143.33333333333331</v>
      </c>
      <c r="E1312" s="119">
        <f>IFERROR(VLOOKUP(B1312,'[3]ZS s kniznicou'!$A$2:$A$1092,1,FALSE),0)</f>
        <v>0</v>
      </c>
      <c r="F1312" s="450" t="str">
        <f t="shared" si="32"/>
        <v>do 50</v>
      </c>
      <c r="G1312" s="451" t="str">
        <f t="shared" si="32"/>
        <v>51-150</v>
      </c>
      <c r="H1312" s="428"/>
      <c r="I1312" s="428"/>
    </row>
    <row r="1313" spans="2:9">
      <c r="B1313" s="116">
        <v>37940040</v>
      </c>
      <c r="C1313" s="119">
        <v>2</v>
      </c>
      <c r="D1313" s="120">
        <f>VLOOKUP(B1313,[3]ziaci!$A$1:$B$2102,2,FALSE)</f>
        <v>4.6666666666666661</v>
      </c>
      <c r="E1313" s="119">
        <f>IFERROR(VLOOKUP(B1313,'[3]ZS s kniznicou'!$A$2:$A$1092,1,FALSE),0)</f>
        <v>0</v>
      </c>
      <c r="F1313" s="450" t="str">
        <f t="shared" si="32"/>
        <v>do 50</v>
      </c>
      <c r="G1313" s="451" t="str">
        <f t="shared" si="32"/>
        <v>do 50</v>
      </c>
      <c r="H1313" s="428"/>
      <c r="I1313" s="428"/>
    </row>
    <row r="1314" spans="2:9">
      <c r="B1314" s="116">
        <v>710062338</v>
      </c>
      <c r="C1314" s="119">
        <v>2</v>
      </c>
      <c r="D1314" s="120">
        <f>VLOOKUP(B1314,[3]ziaci!$A$1:$B$2102,2,FALSE)</f>
        <v>19.333333333333332</v>
      </c>
      <c r="E1314" s="119">
        <f>IFERROR(VLOOKUP(B1314,'[3]ZS s kniznicou'!$A$2:$A$1092,1,FALSE),0)</f>
        <v>0</v>
      </c>
      <c r="F1314" s="450" t="str">
        <f t="shared" si="32"/>
        <v>do 50</v>
      </c>
      <c r="G1314" s="451" t="str">
        <f t="shared" si="32"/>
        <v>do 50</v>
      </c>
      <c r="H1314" s="428"/>
      <c r="I1314" s="428"/>
    </row>
    <row r="1315" spans="2:9">
      <c r="B1315" s="116">
        <v>710062842</v>
      </c>
      <c r="C1315" s="119">
        <v>2</v>
      </c>
      <c r="D1315" s="120">
        <f>VLOOKUP(B1315,[3]ziaci!$A$1:$B$2102,2,FALSE)</f>
        <v>18.666666666666664</v>
      </c>
      <c r="E1315" s="119">
        <f>IFERROR(VLOOKUP(B1315,'[3]ZS s kniznicou'!$A$2:$A$1092,1,FALSE),0)</f>
        <v>0</v>
      </c>
      <c r="F1315" s="450" t="str">
        <f t="shared" si="32"/>
        <v>do 50</v>
      </c>
      <c r="G1315" s="451" t="str">
        <f t="shared" si="32"/>
        <v>do 50</v>
      </c>
      <c r="H1315" s="428"/>
      <c r="I1315" s="428"/>
    </row>
    <row r="1316" spans="2:9">
      <c r="B1316" s="116">
        <v>35534699</v>
      </c>
      <c r="C1316" s="119">
        <v>2</v>
      </c>
      <c r="D1316" s="120">
        <f>VLOOKUP(B1316,[3]ziaci!$A$1:$B$2102,2,FALSE)</f>
        <v>333.66666666666663</v>
      </c>
      <c r="E1316" s="119">
        <f>IFERROR(VLOOKUP(B1316,'[3]ZS s kniznicou'!$A$2:$A$1092,1,FALSE),0)</f>
        <v>0</v>
      </c>
      <c r="F1316" s="450" t="str">
        <f t="shared" si="32"/>
        <v>do 50</v>
      </c>
      <c r="G1316" s="451" t="str">
        <f t="shared" si="32"/>
        <v>251 a viac</v>
      </c>
      <c r="H1316" s="428"/>
      <c r="I1316" s="428"/>
    </row>
    <row r="1317" spans="2:9">
      <c r="B1317" s="116">
        <v>37872877</v>
      </c>
      <c r="C1317" s="119">
        <v>2</v>
      </c>
      <c r="D1317" s="120">
        <f>VLOOKUP(B1317,[3]ziaci!$A$1:$B$2102,2,FALSE)</f>
        <v>120.66666666666666</v>
      </c>
      <c r="E1317" s="119">
        <f>IFERROR(VLOOKUP(B1317,'[3]ZS s kniznicou'!$A$2:$A$1092,1,FALSE),0)</f>
        <v>0</v>
      </c>
      <c r="F1317" s="450" t="str">
        <f t="shared" si="32"/>
        <v>do 50</v>
      </c>
      <c r="G1317" s="451" t="str">
        <f t="shared" si="32"/>
        <v>51-150</v>
      </c>
      <c r="H1317" s="428"/>
      <c r="I1317" s="428"/>
    </row>
    <row r="1318" spans="2:9">
      <c r="B1318" s="116">
        <v>710063792</v>
      </c>
      <c r="C1318" s="119">
        <v>2</v>
      </c>
      <c r="D1318" s="120">
        <f>VLOOKUP(B1318,[3]ziaci!$A$1:$B$2102,2,FALSE)</f>
        <v>15</v>
      </c>
      <c r="E1318" s="119">
        <f>IFERROR(VLOOKUP(B1318,'[3]ZS s kniznicou'!$A$2:$A$1092,1,FALSE),0)</f>
        <v>0</v>
      </c>
      <c r="F1318" s="450" t="str">
        <f t="shared" si="32"/>
        <v>do 50</v>
      </c>
      <c r="G1318" s="451" t="str">
        <f t="shared" si="32"/>
        <v>do 50</v>
      </c>
      <c r="H1318" s="428"/>
      <c r="I1318" s="428"/>
    </row>
    <row r="1319" spans="2:9">
      <c r="B1319" s="116">
        <v>710064470</v>
      </c>
      <c r="C1319" s="119">
        <v>2</v>
      </c>
      <c r="D1319" s="120">
        <f>VLOOKUP(B1319,[3]ziaci!$A$1:$B$2102,2,FALSE)</f>
        <v>10.666666666666666</v>
      </c>
      <c r="E1319" s="119">
        <f>IFERROR(VLOOKUP(B1319,'[3]ZS s kniznicou'!$A$2:$A$1092,1,FALSE),0)</f>
        <v>0</v>
      </c>
      <c r="F1319" s="450" t="str">
        <f t="shared" si="32"/>
        <v>do 50</v>
      </c>
      <c r="G1319" s="451" t="str">
        <f t="shared" si="32"/>
        <v>do 50</v>
      </c>
      <c r="H1319" s="428"/>
      <c r="I1319" s="428"/>
    </row>
    <row r="1320" spans="2:9">
      <c r="B1320" s="116">
        <v>37876015</v>
      </c>
      <c r="C1320" s="119">
        <v>2</v>
      </c>
      <c r="D1320" s="120">
        <f>VLOOKUP(B1320,[3]ziaci!$A$1:$B$2102,2,FALSE)</f>
        <v>206</v>
      </c>
      <c r="E1320" s="119">
        <f>IFERROR(VLOOKUP(B1320,'[3]ZS s kniznicou'!$A$2:$A$1092,1,FALSE),0)</f>
        <v>0</v>
      </c>
      <c r="F1320" s="450" t="str">
        <f t="shared" si="32"/>
        <v>do 50</v>
      </c>
      <c r="G1320" s="451" t="str">
        <f t="shared" si="32"/>
        <v>151-250</v>
      </c>
      <c r="H1320" s="428"/>
      <c r="I1320" s="428"/>
    </row>
    <row r="1321" spans="2:9">
      <c r="B1321" s="116">
        <v>710059698</v>
      </c>
      <c r="C1321" s="119">
        <v>2</v>
      </c>
      <c r="D1321" s="120">
        <f>VLOOKUP(B1321,[3]ziaci!$A$1:$B$2102,2,FALSE)</f>
        <v>13.333333333333332</v>
      </c>
      <c r="E1321" s="119">
        <f>IFERROR(VLOOKUP(B1321,'[3]ZS s kniznicou'!$A$2:$A$1092,1,FALSE),0)</f>
        <v>0</v>
      </c>
      <c r="F1321" s="450" t="str">
        <f t="shared" si="32"/>
        <v>do 50</v>
      </c>
      <c r="G1321" s="451" t="str">
        <f t="shared" si="32"/>
        <v>do 50</v>
      </c>
      <c r="H1321" s="428"/>
      <c r="I1321" s="428"/>
    </row>
    <row r="1322" spans="2:9">
      <c r="B1322" s="116">
        <v>710170599</v>
      </c>
      <c r="C1322" s="119">
        <v>2</v>
      </c>
      <c r="D1322" s="120">
        <f>VLOOKUP(B1322,[3]ziaci!$A$1:$B$2102,2,FALSE)</f>
        <v>34.333333333333329</v>
      </c>
      <c r="E1322" s="119">
        <f>IFERROR(VLOOKUP(B1322,'[3]ZS s kniznicou'!$A$2:$A$1092,1,FALSE),0)</f>
        <v>0</v>
      </c>
      <c r="F1322" s="450" t="str">
        <f t="shared" si="32"/>
        <v>do 50</v>
      </c>
      <c r="G1322" s="451" t="str">
        <f t="shared" si="32"/>
        <v>do 50</v>
      </c>
      <c r="H1322" s="428"/>
      <c r="I1322" s="428"/>
    </row>
    <row r="1323" spans="2:9">
      <c r="B1323" s="116">
        <v>35546832</v>
      </c>
      <c r="C1323" s="119">
        <v>2</v>
      </c>
      <c r="D1323" s="120">
        <f>VLOOKUP(B1323,[3]ziaci!$A$1:$B$2102,2,FALSE)</f>
        <v>275</v>
      </c>
      <c r="E1323" s="119">
        <f>IFERROR(VLOOKUP(B1323,'[3]ZS s kniznicou'!$A$2:$A$1092,1,FALSE),0)</f>
        <v>0</v>
      </c>
      <c r="F1323" s="450" t="str">
        <f t="shared" si="32"/>
        <v>do 50</v>
      </c>
      <c r="G1323" s="451" t="str">
        <f t="shared" si="32"/>
        <v>251 a viac</v>
      </c>
      <c r="H1323" s="428"/>
      <c r="I1323" s="428"/>
    </row>
    <row r="1324" spans="2:9">
      <c r="B1324" s="116">
        <v>37878191</v>
      </c>
      <c r="C1324" s="119">
        <v>2</v>
      </c>
      <c r="D1324" s="120">
        <f>VLOOKUP(B1324,[3]ziaci!$A$1:$B$2102,2,FALSE)</f>
        <v>65</v>
      </c>
      <c r="E1324" s="119">
        <f>IFERROR(VLOOKUP(B1324,'[3]ZS s kniznicou'!$A$2:$A$1092,1,FALSE),0)</f>
        <v>0</v>
      </c>
      <c r="F1324" s="450" t="str">
        <f t="shared" si="32"/>
        <v>do 50</v>
      </c>
      <c r="G1324" s="451" t="str">
        <f t="shared" si="32"/>
        <v>51-150</v>
      </c>
      <c r="H1324" s="428"/>
      <c r="I1324" s="428"/>
    </row>
    <row r="1325" spans="2:9">
      <c r="B1325" s="116">
        <v>37795988</v>
      </c>
      <c r="C1325" s="119">
        <v>2</v>
      </c>
      <c r="D1325" s="120">
        <f>VLOOKUP(B1325,[3]ziaci!$A$1:$B$2102,2,FALSE)</f>
        <v>77.333333333333329</v>
      </c>
      <c r="E1325" s="119">
        <f>IFERROR(VLOOKUP(B1325,'[3]ZS s kniznicou'!$A$2:$A$1092,1,FALSE),0)</f>
        <v>0</v>
      </c>
      <c r="F1325" s="450" t="str">
        <f t="shared" si="32"/>
        <v>do 50</v>
      </c>
      <c r="G1325" s="451" t="str">
        <f t="shared" si="32"/>
        <v>51-150</v>
      </c>
      <c r="H1325" s="428"/>
      <c r="I1325" s="428"/>
    </row>
    <row r="1326" spans="2:9">
      <c r="B1326" s="116">
        <v>37831453</v>
      </c>
      <c r="C1326" s="119">
        <v>2</v>
      </c>
      <c r="D1326" s="120">
        <f>VLOOKUP(B1326,[3]ziaci!$A$1:$B$2102,2,FALSE)</f>
        <v>341</v>
      </c>
      <c r="E1326" s="119">
        <f>IFERROR(VLOOKUP(B1326,'[3]ZS s kniznicou'!$A$2:$A$1092,1,FALSE),0)</f>
        <v>37831453</v>
      </c>
      <c r="F1326" s="450" t="str">
        <f t="shared" si="32"/>
        <v>do 50</v>
      </c>
      <c r="G1326" s="451" t="str">
        <f t="shared" si="32"/>
        <v>251 a viac</v>
      </c>
      <c r="H1326" s="428"/>
      <c r="I1326" s="428"/>
    </row>
    <row r="1327" spans="2:9">
      <c r="B1327" s="116">
        <v>37831461</v>
      </c>
      <c r="C1327" s="119">
        <v>2</v>
      </c>
      <c r="D1327" s="120">
        <f>VLOOKUP(B1327,[3]ziaci!$A$1:$B$2102,2,FALSE)</f>
        <v>248.33333333333331</v>
      </c>
      <c r="E1327" s="119">
        <f>IFERROR(VLOOKUP(B1327,'[3]ZS s kniznicou'!$A$2:$A$1092,1,FALSE),0)</f>
        <v>37831461</v>
      </c>
      <c r="F1327" s="450" t="str">
        <f t="shared" si="32"/>
        <v>do 50</v>
      </c>
      <c r="G1327" s="451" t="str">
        <f t="shared" si="32"/>
        <v>151-250</v>
      </c>
      <c r="H1327" s="428"/>
      <c r="I1327" s="428"/>
    </row>
    <row r="1328" spans="2:9">
      <c r="B1328" s="116">
        <v>37831321</v>
      </c>
      <c r="C1328" s="119">
        <v>2</v>
      </c>
      <c r="D1328" s="120">
        <f>VLOOKUP(B1328,[3]ziaci!$A$1:$B$2102,2,FALSE)</f>
        <v>174</v>
      </c>
      <c r="E1328" s="119">
        <f>IFERROR(VLOOKUP(B1328,'[3]ZS s kniznicou'!$A$2:$A$1092,1,FALSE),0)</f>
        <v>37831321</v>
      </c>
      <c r="F1328" s="450" t="str">
        <f t="shared" si="32"/>
        <v>do 50</v>
      </c>
      <c r="G1328" s="451" t="str">
        <f t="shared" si="32"/>
        <v>151-250</v>
      </c>
      <c r="H1328" s="428"/>
      <c r="I1328" s="428"/>
    </row>
    <row r="1329" spans="2:9">
      <c r="B1329" s="116">
        <v>31897673</v>
      </c>
      <c r="C1329" s="119">
        <v>2</v>
      </c>
      <c r="D1329" s="120">
        <f>VLOOKUP(B1329,[3]ziaci!$A$1:$B$2102,2,FALSE)</f>
        <v>3.333333333333333</v>
      </c>
      <c r="E1329" s="119">
        <f>IFERROR(VLOOKUP(B1329,'[3]ZS s kniznicou'!$A$2:$A$1092,1,FALSE),0)</f>
        <v>0</v>
      </c>
      <c r="F1329" s="450" t="str">
        <f t="shared" si="32"/>
        <v>do 50</v>
      </c>
      <c r="G1329" s="451" t="str">
        <f t="shared" si="32"/>
        <v>do 50</v>
      </c>
      <c r="H1329" s="428"/>
      <c r="I1329" s="428"/>
    </row>
    <row r="1330" spans="2:9">
      <c r="B1330" s="116">
        <v>37792059</v>
      </c>
      <c r="C1330" s="119">
        <v>2</v>
      </c>
      <c r="D1330" s="120">
        <f>VLOOKUP(B1330,[3]ziaci!$A$1:$B$2102,2,FALSE)</f>
        <v>109</v>
      </c>
      <c r="E1330" s="119">
        <f>IFERROR(VLOOKUP(B1330,'[3]ZS s kniznicou'!$A$2:$A$1092,1,FALSE),0)</f>
        <v>37792059</v>
      </c>
      <c r="F1330" s="450" t="str">
        <f t="shared" si="32"/>
        <v>do 50</v>
      </c>
      <c r="G1330" s="451" t="str">
        <f t="shared" si="32"/>
        <v>51-150</v>
      </c>
      <c r="H1330" s="428"/>
      <c r="I1330" s="428"/>
    </row>
    <row r="1331" spans="2:9">
      <c r="B1331" s="116">
        <v>17068207</v>
      </c>
      <c r="C1331" s="119">
        <v>2</v>
      </c>
      <c r="D1331" s="120">
        <f>VLOOKUP(B1331,[3]ziaci!$A$1:$B$2102,2,FALSE)</f>
        <v>761</v>
      </c>
      <c r="E1331" s="119">
        <f>IFERROR(VLOOKUP(B1331,'[3]ZS s kniznicou'!$A$2:$A$1092,1,FALSE),0)</f>
        <v>17068207</v>
      </c>
      <c r="F1331" s="450" t="str">
        <f t="shared" si="32"/>
        <v>do 50</v>
      </c>
      <c r="G1331" s="451" t="str">
        <f t="shared" si="32"/>
        <v>251 a viac</v>
      </c>
      <c r="H1331" s="428"/>
      <c r="I1331" s="428"/>
    </row>
    <row r="1332" spans="2:9">
      <c r="B1332" s="116">
        <v>36159034</v>
      </c>
      <c r="C1332" s="119">
        <v>2</v>
      </c>
      <c r="D1332" s="120">
        <f>VLOOKUP(B1332,[3]ziaci!$A$1:$B$2102,2,FALSE)</f>
        <v>694</v>
      </c>
      <c r="E1332" s="119">
        <f>IFERROR(VLOOKUP(B1332,'[3]ZS s kniznicou'!$A$2:$A$1092,1,FALSE),0)</f>
        <v>36159034</v>
      </c>
      <c r="F1332" s="450" t="str">
        <f t="shared" si="32"/>
        <v>do 50</v>
      </c>
      <c r="G1332" s="451" t="str">
        <f t="shared" si="32"/>
        <v>251 a viac</v>
      </c>
      <c r="H1332" s="428"/>
      <c r="I1332" s="428"/>
    </row>
    <row r="1333" spans="2:9">
      <c r="B1333" s="116">
        <v>37876856</v>
      </c>
      <c r="C1333" s="119">
        <v>2</v>
      </c>
      <c r="D1333" s="120">
        <f>VLOOKUP(B1333,[3]ziaci!$A$1:$B$2102,2,FALSE)</f>
        <v>187.33333333333331</v>
      </c>
      <c r="E1333" s="119">
        <f>IFERROR(VLOOKUP(B1333,'[3]ZS s kniznicou'!$A$2:$A$1092,1,FALSE),0)</f>
        <v>37876856</v>
      </c>
      <c r="F1333" s="450" t="str">
        <f t="shared" si="32"/>
        <v>do 50</v>
      </c>
      <c r="G1333" s="451" t="str">
        <f t="shared" si="32"/>
        <v>151-250</v>
      </c>
      <c r="H1333" s="428"/>
      <c r="I1333" s="428"/>
    </row>
    <row r="1334" spans="2:9">
      <c r="B1334" s="116">
        <v>37872907</v>
      </c>
      <c r="C1334" s="119">
        <v>2</v>
      </c>
      <c r="D1334" s="120">
        <f>VLOOKUP(B1334,[3]ziaci!$A$1:$B$2102,2,FALSE)</f>
        <v>168.33333333333331</v>
      </c>
      <c r="E1334" s="119">
        <f>IFERROR(VLOOKUP(B1334,'[3]ZS s kniznicou'!$A$2:$A$1092,1,FALSE),0)</f>
        <v>37872907</v>
      </c>
      <c r="F1334" s="450" t="str">
        <f t="shared" si="32"/>
        <v>do 50</v>
      </c>
      <c r="G1334" s="451" t="str">
        <f t="shared" si="32"/>
        <v>151-250</v>
      </c>
      <c r="H1334" s="428"/>
      <c r="I1334" s="428"/>
    </row>
    <row r="1335" spans="2:9">
      <c r="B1335" s="116">
        <v>37873865</v>
      </c>
      <c r="C1335" s="119">
        <v>2</v>
      </c>
      <c r="D1335" s="120">
        <f>VLOOKUP(B1335,[3]ziaci!$A$1:$B$2102,2,FALSE)</f>
        <v>36</v>
      </c>
      <c r="E1335" s="119">
        <f>IFERROR(VLOOKUP(B1335,'[3]ZS s kniznicou'!$A$2:$A$1092,1,FALSE),0)</f>
        <v>37873865</v>
      </c>
      <c r="F1335" s="450" t="str">
        <f t="shared" si="32"/>
        <v>do 50</v>
      </c>
      <c r="G1335" s="451" t="str">
        <f t="shared" si="32"/>
        <v>do 50</v>
      </c>
      <c r="H1335" s="428"/>
      <c r="I1335" s="428"/>
    </row>
    <row r="1336" spans="2:9">
      <c r="B1336" s="116">
        <v>42088917</v>
      </c>
      <c r="C1336" s="119">
        <v>2</v>
      </c>
      <c r="D1336" s="120">
        <f>VLOOKUP(B1336,[3]ziaci!$A$1:$B$2102,2,FALSE)</f>
        <v>307</v>
      </c>
      <c r="E1336" s="119">
        <f>IFERROR(VLOOKUP(B1336,'[3]ZS s kniznicou'!$A$2:$A$1092,1,FALSE),0)</f>
        <v>42088917</v>
      </c>
      <c r="F1336" s="450" t="str">
        <f t="shared" si="32"/>
        <v>do 50</v>
      </c>
      <c r="G1336" s="451" t="str">
        <f t="shared" si="32"/>
        <v>251 a viac</v>
      </c>
      <c r="H1336" s="428"/>
      <c r="I1336" s="428"/>
    </row>
    <row r="1337" spans="2:9">
      <c r="B1337" s="116">
        <v>710061480</v>
      </c>
      <c r="C1337" s="119">
        <v>2</v>
      </c>
      <c r="D1337" s="120">
        <f>VLOOKUP(B1337,[3]ziaci!$A$1:$B$2102,2,FALSE)</f>
        <v>13.333333333333332</v>
      </c>
      <c r="E1337" s="119">
        <f>IFERROR(VLOOKUP(B1337,'[3]ZS s kniznicou'!$A$2:$A$1092,1,FALSE),0)</f>
        <v>710061480</v>
      </c>
      <c r="F1337" s="450" t="str">
        <f t="shared" si="32"/>
        <v>do 50</v>
      </c>
      <c r="G1337" s="451" t="str">
        <f t="shared" si="32"/>
        <v>do 50</v>
      </c>
      <c r="H1337" s="428"/>
      <c r="I1337" s="428"/>
    </row>
    <row r="1338" spans="2:9">
      <c r="B1338" s="116">
        <v>710061560</v>
      </c>
      <c r="C1338" s="119">
        <v>2</v>
      </c>
      <c r="D1338" s="120">
        <f>VLOOKUP(B1338,[3]ziaci!$A$1:$B$2102,2,FALSE)</f>
        <v>28.333333333333329</v>
      </c>
      <c r="E1338" s="119">
        <f>IFERROR(VLOOKUP(B1338,'[3]ZS s kniznicou'!$A$2:$A$1092,1,FALSE),0)</f>
        <v>710061560</v>
      </c>
      <c r="F1338" s="450" t="str">
        <f t="shared" si="32"/>
        <v>do 50</v>
      </c>
      <c r="G1338" s="451" t="str">
        <f t="shared" si="32"/>
        <v>do 50</v>
      </c>
      <c r="H1338" s="428"/>
      <c r="I1338" s="428"/>
    </row>
    <row r="1339" spans="2:9">
      <c r="B1339" s="116">
        <v>710062931</v>
      </c>
      <c r="C1339" s="119">
        <v>2</v>
      </c>
      <c r="D1339" s="120">
        <f>VLOOKUP(B1339,[3]ziaci!$A$1:$B$2102,2,FALSE)</f>
        <v>2.6666666666666665</v>
      </c>
      <c r="E1339" s="119">
        <f>IFERROR(VLOOKUP(B1339,'[3]ZS s kniznicou'!$A$2:$A$1092,1,FALSE),0)</f>
        <v>0</v>
      </c>
      <c r="F1339" s="450" t="str">
        <f t="shared" si="32"/>
        <v>do 50</v>
      </c>
      <c r="G1339" s="451" t="str">
        <f t="shared" si="32"/>
        <v>do 50</v>
      </c>
      <c r="H1339" s="428"/>
      <c r="I1339" s="428"/>
    </row>
    <row r="1340" spans="2:9">
      <c r="B1340" s="116">
        <v>36071145</v>
      </c>
      <c r="C1340" s="119">
        <v>1</v>
      </c>
      <c r="D1340" s="120">
        <f>VLOOKUP(B1340,[3]ziaci!$A$1:$B$2102,2,FALSE)</f>
        <v>868.66666666666663</v>
      </c>
      <c r="E1340" s="119">
        <f>IFERROR(VLOOKUP(B1340,'[3]ZS s kniznicou'!$A$2:$A$1092,1,FALSE),0)</f>
        <v>36071145</v>
      </c>
      <c r="F1340" s="450" t="str">
        <f t="shared" si="32"/>
        <v>do 50</v>
      </c>
      <c r="G1340" s="451" t="str">
        <f t="shared" si="32"/>
        <v>251 a viac</v>
      </c>
      <c r="H1340" s="428"/>
      <c r="I1340" s="428"/>
    </row>
    <row r="1341" spans="2:9">
      <c r="B1341" s="116">
        <v>710055358</v>
      </c>
      <c r="C1341" s="119">
        <v>1</v>
      </c>
      <c r="D1341" s="120">
        <f>VLOOKUP(B1341,[3]ziaci!$A$1:$B$2102,2,FALSE)</f>
        <v>66.333333333333329</v>
      </c>
      <c r="E1341" s="119">
        <f>IFERROR(VLOOKUP(B1341,'[3]ZS s kniznicou'!$A$2:$A$1092,1,FALSE),0)</f>
        <v>710055358</v>
      </c>
      <c r="F1341" s="450" t="str">
        <f t="shared" si="32"/>
        <v>do 50</v>
      </c>
      <c r="G1341" s="451" t="str">
        <f t="shared" si="32"/>
        <v>51-150</v>
      </c>
      <c r="H1341" s="428"/>
      <c r="I1341" s="428"/>
    </row>
    <row r="1342" spans="2:9">
      <c r="B1342" s="116">
        <v>36062219</v>
      </c>
      <c r="C1342" s="119">
        <v>1</v>
      </c>
      <c r="D1342" s="120">
        <f>VLOOKUP(B1342,[3]ziaci!$A$1:$B$2102,2,FALSE)</f>
        <v>369</v>
      </c>
      <c r="E1342" s="119">
        <f>IFERROR(VLOOKUP(B1342,'[3]ZS s kniznicou'!$A$2:$A$1092,1,FALSE),0)</f>
        <v>36062219</v>
      </c>
      <c r="F1342" s="450" t="str">
        <f t="shared" si="32"/>
        <v>do 50</v>
      </c>
      <c r="G1342" s="451" t="str">
        <f t="shared" si="32"/>
        <v>251 a viac</v>
      </c>
      <c r="H1342" s="428"/>
      <c r="I1342" s="428"/>
    </row>
    <row r="1343" spans="2:9">
      <c r="B1343" s="116">
        <v>36060976</v>
      </c>
      <c r="C1343" s="119">
        <v>1</v>
      </c>
      <c r="D1343" s="120">
        <f>VLOOKUP(B1343,[3]ziaci!$A$1:$B$2102,2,FALSE)</f>
        <v>446</v>
      </c>
      <c r="E1343" s="119">
        <f>IFERROR(VLOOKUP(B1343,'[3]ZS s kniznicou'!$A$2:$A$1092,1,FALSE),0)</f>
        <v>36060976</v>
      </c>
      <c r="F1343" s="450" t="str">
        <f t="shared" si="32"/>
        <v>do 50</v>
      </c>
      <c r="G1343" s="451" t="str">
        <f t="shared" si="32"/>
        <v>251 a viac</v>
      </c>
      <c r="H1343" s="428"/>
      <c r="I1343" s="428"/>
    </row>
    <row r="1344" spans="2:9">
      <c r="B1344" s="116">
        <v>30852056</v>
      </c>
      <c r="C1344" s="119">
        <v>1</v>
      </c>
      <c r="D1344" s="120">
        <f>VLOOKUP(B1344,[3]ziaci!$A$1:$B$2102,2,FALSE)</f>
        <v>476.66666666666663</v>
      </c>
      <c r="E1344" s="119">
        <f>IFERROR(VLOOKUP(B1344,'[3]ZS s kniznicou'!$A$2:$A$1092,1,FALSE),0)</f>
        <v>0</v>
      </c>
      <c r="F1344" s="450" t="str">
        <f t="shared" si="32"/>
        <v>do 50</v>
      </c>
      <c r="G1344" s="451" t="str">
        <f t="shared" si="32"/>
        <v>251 a viac</v>
      </c>
      <c r="H1344" s="428"/>
      <c r="I1344" s="428"/>
    </row>
    <row r="1345" spans="2:9">
      <c r="B1345" s="116">
        <v>36094099</v>
      </c>
      <c r="C1345" s="119">
        <v>1</v>
      </c>
      <c r="D1345" s="120">
        <f>VLOOKUP(B1345,[3]ziaci!$A$1:$B$2102,2,FALSE)</f>
        <v>94.666666666666657</v>
      </c>
      <c r="E1345" s="119">
        <f>IFERROR(VLOOKUP(B1345,'[3]ZS s kniznicou'!$A$2:$A$1092,1,FALSE),0)</f>
        <v>36094099</v>
      </c>
      <c r="F1345" s="450" t="str">
        <f t="shared" si="32"/>
        <v>do 50</v>
      </c>
      <c r="G1345" s="451" t="str">
        <f t="shared" si="32"/>
        <v>51-150</v>
      </c>
      <c r="H1345" s="428"/>
      <c r="I1345" s="428"/>
    </row>
    <row r="1346" spans="2:9">
      <c r="B1346" s="116">
        <v>710055714</v>
      </c>
      <c r="C1346" s="119">
        <v>1</v>
      </c>
      <c r="D1346" s="120">
        <f>VLOOKUP(B1346,[3]ziaci!$A$1:$B$2102,2,FALSE)</f>
        <v>27</v>
      </c>
      <c r="E1346" s="119">
        <f>IFERROR(VLOOKUP(B1346,'[3]ZS s kniznicou'!$A$2:$A$1092,1,FALSE),0)</f>
        <v>710055714</v>
      </c>
      <c r="F1346" s="450" t="str">
        <f t="shared" si="32"/>
        <v>do 50</v>
      </c>
      <c r="G1346" s="451" t="str">
        <f t="shared" si="32"/>
        <v>do 50</v>
      </c>
      <c r="H1346" s="428"/>
      <c r="I1346" s="428"/>
    </row>
    <row r="1347" spans="2:9">
      <c r="B1347" s="116">
        <v>42404771</v>
      </c>
      <c r="C1347" s="119">
        <v>1</v>
      </c>
      <c r="D1347" s="120">
        <f>VLOOKUP(B1347,[3]ziaci!$A$1:$B$2102,2,FALSE)</f>
        <v>68.666666666666657</v>
      </c>
      <c r="E1347" s="119">
        <f>IFERROR(VLOOKUP(B1347,'[3]ZS s kniznicou'!$A$2:$A$1092,1,FALSE),0)</f>
        <v>42404771</v>
      </c>
      <c r="F1347" s="450" t="str">
        <f t="shared" si="32"/>
        <v>do 50</v>
      </c>
      <c r="G1347" s="451" t="str">
        <f t="shared" si="32"/>
        <v>51-150</v>
      </c>
      <c r="H1347" s="428"/>
      <c r="I1347" s="428"/>
    </row>
    <row r="1348" spans="2:9">
      <c r="B1348" s="116">
        <v>36094129</v>
      </c>
      <c r="C1348" s="119">
        <v>1</v>
      </c>
      <c r="D1348" s="120">
        <f>VLOOKUP(B1348,[3]ziaci!$A$1:$B$2102,2,FALSE)</f>
        <v>172</v>
      </c>
      <c r="E1348" s="119">
        <f>IFERROR(VLOOKUP(B1348,'[3]ZS s kniznicou'!$A$2:$A$1092,1,FALSE),0)</f>
        <v>36094129</v>
      </c>
      <c r="F1348" s="450" t="str">
        <f t="shared" si="32"/>
        <v>do 50</v>
      </c>
      <c r="G1348" s="451" t="str">
        <f t="shared" si="32"/>
        <v>151-250</v>
      </c>
      <c r="H1348" s="428"/>
      <c r="I1348" s="428"/>
    </row>
    <row r="1349" spans="2:9">
      <c r="B1349" s="116">
        <v>36081027</v>
      </c>
      <c r="C1349" s="119">
        <v>1</v>
      </c>
      <c r="D1349" s="120">
        <f>VLOOKUP(B1349,[3]ziaci!$A$1:$B$2102,2,FALSE)</f>
        <v>158</v>
      </c>
      <c r="E1349" s="119">
        <f>IFERROR(VLOOKUP(B1349,'[3]ZS s kniznicou'!$A$2:$A$1092,1,FALSE),0)</f>
        <v>36081027</v>
      </c>
      <c r="F1349" s="450" t="str">
        <f t="shared" si="32"/>
        <v>do 50</v>
      </c>
      <c r="G1349" s="451" t="str">
        <f t="shared" si="32"/>
        <v>151-250</v>
      </c>
      <c r="H1349" s="428"/>
      <c r="I1349" s="428"/>
    </row>
    <row r="1350" spans="2:9">
      <c r="B1350" s="116">
        <v>37836722</v>
      </c>
      <c r="C1350" s="119">
        <v>1</v>
      </c>
      <c r="D1350" s="120">
        <f>VLOOKUP(B1350,[3]ziaci!$A$1:$B$2102,2,FALSE)</f>
        <v>141</v>
      </c>
      <c r="E1350" s="119">
        <f>IFERROR(VLOOKUP(B1350,'[3]ZS s kniznicou'!$A$2:$A$1092,1,FALSE),0)</f>
        <v>37836722</v>
      </c>
      <c r="F1350" s="450" t="str">
        <f t="shared" si="32"/>
        <v>do 50</v>
      </c>
      <c r="G1350" s="451" t="str">
        <f t="shared" si="32"/>
        <v>51-150</v>
      </c>
      <c r="H1350" s="428"/>
      <c r="I1350" s="428"/>
    </row>
    <row r="1351" spans="2:9">
      <c r="B1351" s="116">
        <v>37837036</v>
      </c>
      <c r="C1351" s="119">
        <v>1</v>
      </c>
      <c r="D1351" s="120">
        <f>VLOOKUP(B1351,[3]ziaci!$A$1:$B$2102,2,FALSE)</f>
        <v>162.33333333333331</v>
      </c>
      <c r="E1351" s="119">
        <f>IFERROR(VLOOKUP(B1351,'[3]ZS s kniznicou'!$A$2:$A$1092,1,FALSE),0)</f>
        <v>37837036</v>
      </c>
      <c r="F1351" s="450" t="str">
        <f t="shared" si="32"/>
        <v>do 50</v>
      </c>
      <c r="G1351" s="451" t="str">
        <f t="shared" si="32"/>
        <v>151-250</v>
      </c>
      <c r="H1351" s="428"/>
      <c r="I1351" s="428"/>
    </row>
    <row r="1352" spans="2:9">
      <c r="B1352" s="116">
        <v>37836781</v>
      </c>
      <c r="C1352" s="119">
        <v>1</v>
      </c>
      <c r="D1352" s="120">
        <f>VLOOKUP(B1352,[3]ziaci!$A$1:$B$2102,2,FALSE)</f>
        <v>240.99999999999997</v>
      </c>
      <c r="E1352" s="119">
        <f>IFERROR(VLOOKUP(B1352,'[3]ZS s kniznicou'!$A$2:$A$1092,1,FALSE),0)</f>
        <v>37836781</v>
      </c>
      <c r="F1352" s="450" t="str">
        <f t="shared" si="32"/>
        <v>do 50</v>
      </c>
      <c r="G1352" s="451" t="str">
        <f t="shared" si="32"/>
        <v>151-250</v>
      </c>
      <c r="H1352" s="428"/>
      <c r="I1352" s="428"/>
    </row>
    <row r="1353" spans="2:9">
      <c r="B1353" s="116">
        <v>36080331</v>
      </c>
      <c r="C1353" s="119">
        <v>1</v>
      </c>
      <c r="D1353" s="120">
        <f>VLOOKUP(B1353,[3]ziaci!$A$1:$B$2102,2,FALSE)</f>
        <v>682.33333333333326</v>
      </c>
      <c r="E1353" s="119">
        <f>IFERROR(VLOOKUP(B1353,'[3]ZS s kniznicou'!$A$2:$A$1092,1,FALSE),0)</f>
        <v>36080331</v>
      </c>
      <c r="F1353" s="450" t="str">
        <f t="shared" si="32"/>
        <v>do 50</v>
      </c>
      <c r="G1353" s="451" t="str">
        <f t="shared" si="32"/>
        <v>251 a viac</v>
      </c>
      <c r="H1353" s="428"/>
      <c r="I1353" s="428"/>
    </row>
    <row r="1354" spans="2:9">
      <c r="B1354" s="116">
        <v>36080322</v>
      </c>
      <c r="C1354" s="119">
        <v>1</v>
      </c>
      <c r="D1354" s="120">
        <f>VLOOKUP(B1354,[3]ziaci!$A$1:$B$2102,2,FALSE)</f>
        <v>381.66666666666663</v>
      </c>
      <c r="E1354" s="119">
        <f>IFERROR(VLOOKUP(B1354,'[3]ZS s kniznicou'!$A$2:$A$1092,1,FALSE),0)</f>
        <v>36080322</v>
      </c>
      <c r="F1354" s="450" t="str">
        <f t="shared" si="32"/>
        <v>do 50</v>
      </c>
      <c r="G1354" s="451" t="str">
        <f t="shared" si="32"/>
        <v>251 a viac</v>
      </c>
      <c r="H1354" s="428"/>
      <c r="I1354" s="428"/>
    </row>
    <row r="1355" spans="2:9">
      <c r="B1355" s="116">
        <v>710055781</v>
      </c>
      <c r="C1355" s="119">
        <v>1</v>
      </c>
      <c r="D1355" s="120">
        <f>VLOOKUP(B1355,[3]ziaci!$A$1:$B$2102,2,FALSE)</f>
        <v>19.666666666666664</v>
      </c>
      <c r="E1355" s="119">
        <f>IFERROR(VLOOKUP(B1355,'[3]ZS s kniznicou'!$A$2:$A$1092,1,FALSE),0)</f>
        <v>710055781</v>
      </c>
      <c r="F1355" s="450" t="str">
        <f t="shared" si="32"/>
        <v>do 50</v>
      </c>
      <c r="G1355" s="451" t="str">
        <f t="shared" si="32"/>
        <v>do 50</v>
      </c>
      <c r="H1355" s="428"/>
      <c r="I1355" s="428"/>
    </row>
    <row r="1356" spans="2:9">
      <c r="B1356" s="116">
        <v>34003304</v>
      </c>
      <c r="C1356" s="119">
        <v>1</v>
      </c>
      <c r="D1356" s="120">
        <f>VLOOKUP(B1356,[3]ziaci!$A$1:$B$2102,2,FALSE)</f>
        <v>201</v>
      </c>
      <c r="E1356" s="119">
        <f>IFERROR(VLOOKUP(B1356,'[3]ZS s kniznicou'!$A$2:$A$1092,1,FALSE),0)</f>
        <v>34003304</v>
      </c>
      <c r="F1356" s="450" t="str">
        <f t="shared" si="32"/>
        <v>do 50</v>
      </c>
      <c r="G1356" s="451" t="str">
        <f t="shared" si="32"/>
        <v>151-250</v>
      </c>
      <c r="H1356" s="428"/>
      <c r="I1356" s="428"/>
    </row>
    <row r="1357" spans="2:9">
      <c r="B1357" s="116">
        <v>36128392</v>
      </c>
      <c r="C1357" s="119">
        <v>1</v>
      </c>
      <c r="D1357" s="120">
        <f>VLOOKUP(B1357,[3]ziaci!$A$1:$B$2102,2,FALSE)</f>
        <v>149.33333333333331</v>
      </c>
      <c r="E1357" s="119">
        <f>IFERROR(VLOOKUP(B1357,'[3]ZS s kniznicou'!$A$2:$A$1092,1,FALSE),0)</f>
        <v>36128392</v>
      </c>
      <c r="F1357" s="450" t="str">
        <f t="shared" si="32"/>
        <v>do 50</v>
      </c>
      <c r="G1357" s="451" t="str">
        <f t="shared" si="32"/>
        <v>51-150</v>
      </c>
      <c r="H1357" s="428"/>
      <c r="I1357" s="428"/>
    </row>
    <row r="1358" spans="2:9">
      <c r="B1358" s="116">
        <v>31202641</v>
      </c>
      <c r="C1358" s="119">
        <v>1</v>
      </c>
      <c r="D1358" s="120">
        <f>VLOOKUP(B1358,[3]ziaci!$A$1:$B$2102,2,FALSE)</f>
        <v>116.66666666666666</v>
      </c>
      <c r="E1358" s="119">
        <f>IFERROR(VLOOKUP(B1358,'[3]ZS s kniznicou'!$A$2:$A$1092,1,FALSE),0)</f>
        <v>31202641</v>
      </c>
      <c r="F1358" s="450" t="str">
        <f t="shared" si="32"/>
        <v>do 50</v>
      </c>
      <c r="G1358" s="451" t="str">
        <f t="shared" si="32"/>
        <v>51-150</v>
      </c>
      <c r="H1358" s="428"/>
      <c r="I1358" s="428"/>
    </row>
    <row r="1359" spans="2:9">
      <c r="B1359" s="116">
        <v>36128490</v>
      </c>
      <c r="C1359" s="119">
        <v>1</v>
      </c>
      <c r="D1359" s="120">
        <f>VLOOKUP(B1359,[3]ziaci!$A$1:$B$2102,2,FALSE)</f>
        <v>130.33333333333331</v>
      </c>
      <c r="E1359" s="119">
        <f>IFERROR(VLOOKUP(B1359,'[3]ZS s kniznicou'!$A$2:$A$1092,1,FALSE),0)</f>
        <v>36128490</v>
      </c>
      <c r="F1359" s="450" t="str">
        <f t="shared" si="32"/>
        <v>do 50</v>
      </c>
      <c r="G1359" s="451" t="str">
        <f t="shared" si="32"/>
        <v>51-150</v>
      </c>
      <c r="H1359" s="428"/>
      <c r="I1359" s="428"/>
    </row>
    <row r="1360" spans="2:9">
      <c r="B1360" s="116">
        <v>36125695</v>
      </c>
      <c r="C1360" s="119">
        <v>1</v>
      </c>
      <c r="D1360" s="120">
        <f>VLOOKUP(B1360,[3]ziaci!$A$1:$B$2102,2,FALSE)</f>
        <v>191.66666666666666</v>
      </c>
      <c r="E1360" s="119">
        <f>IFERROR(VLOOKUP(B1360,'[3]ZS s kniznicou'!$A$2:$A$1092,1,FALSE),0)</f>
        <v>36125695</v>
      </c>
      <c r="F1360" s="450" t="str">
        <f t="shared" si="32"/>
        <v>do 50</v>
      </c>
      <c r="G1360" s="451" t="str">
        <f t="shared" si="32"/>
        <v>151-250</v>
      </c>
      <c r="H1360" s="428"/>
      <c r="I1360" s="428"/>
    </row>
    <row r="1361" spans="2:9">
      <c r="B1361" s="116">
        <v>36125971</v>
      </c>
      <c r="C1361" s="119">
        <v>1</v>
      </c>
      <c r="D1361" s="120">
        <f>VLOOKUP(B1361,[3]ziaci!$A$1:$B$2102,2,FALSE)</f>
        <v>255.66666666666666</v>
      </c>
      <c r="E1361" s="119">
        <f>IFERROR(VLOOKUP(B1361,'[3]ZS s kniznicou'!$A$2:$A$1092,1,FALSE),0)</f>
        <v>36125971</v>
      </c>
      <c r="F1361" s="450" t="str">
        <f t="shared" si="32"/>
        <v>do 50</v>
      </c>
      <c r="G1361" s="451" t="str">
        <f t="shared" si="32"/>
        <v>251 a viac</v>
      </c>
      <c r="H1361" s="428"/>
      <c r="I1361" s="428"/>
    </row>
    <row r="1362" spans="2:9">
      <c r="B1362" s="116">
        <v>36125458</v>
      </c>
      <c r="C1362" s="119">
        <v>1</v>
      </c>
      <c r="D1362" s="120">
        <f>VLOOKUP(B1362,[3]ziaci!$A$1:$B$2102,2,FALSE)</f>
        <v>383</v>
      </c>
      <c r="E1362" s="119">
        <f>IFERROR(VLOOKUP(B1362,'[3]ZS s kniznicou'!$A$2:$A$1092,1,FALSE),0)</f>
        <v>36125458</v>
      </c>
      <c r="F1362" s="450" t="str">
        <f t="shared" si="32"/>
        <v>do 50</v>
      </c>
      <c r="G1362" s="451" t="str">
        <f t="shared" si="32"/>
        <v>251 a viac</v>
      </c>
      <c r="H1362" s="428"/>
      <c r="I1362" s="428"/>
    </row>
    <row r="1363" spans="2:9">
      <c r="B1363" s="116">
        <v>36129879</v>
      </c>
      <c r="C1363" s="119">
        <v>1</v>
      </c>
      <c r="D1363" s="120">
        <f>VLOOKUP(B1363,[3]ziaci!$A$1:$B$2102,2,FALSE)</f>
        <v>26.999999999999996</v>
      </c>
      <c r="E1363" s="119">
        <f>IFERROR(VLOOKUP(B1363,'[3]ZS s kniznicou'!$A$2:$A$1092,1,FALSE),0)</f>
        <v>36129879</v>
      </c>
      <c r="F1363" s="450" t="str">
        <f t="shared" si="32"/>
        <v>do 50</v>
      </c>
      <c r="G1363" s="451" t="str">
        <f t="shared" si="32"/>
        <v>do 50</v>
      </c>
      <c r="H1363" s="428"/>
      <c r="I1363" s="428"/>
    </row>
    <row r="1364" spans="2:9">
      <c r="B1364" s="116">
        <v>31202349</v>
      </c>
      <c r="C1364" s="119">
        <v>1</v>
      </c>
      <c r="D1364" s="120">
        <f>VLOOKUP(B1364,[3]ziaci!$A$1:$B$2102,2,FALSE)</f>
        <v>600.33333333333326</v>
      </c>
      <c r="E1364" s="119">
        <f>IFERROR(VLOOKUP(B1364,'[3]ZS s kniznicou'!$A$2:$A$1092,1,FALSE),0)</f>
        <v>31202349</v>
      </c>
      <c r="F1364" s="450" t="str">
        <f t="shared" si="32"/>
        <v>do 50</v>
      </c>
      <c r="G1364" s="451" t="str">
        <f t="shared" si="32"/>
        <v>251 a viac</v>
      </c>
      <c r="H1364" s="428"/>
      <c r="I1364" s="428"/>
    </row>
    <row r="1365" spans="2:9">
      <c r="B1365" s="116">
        <v>42285755</v>
      </c>
      <c r="C1365" s="119">
        <v>1</v>
      </c>
      <c r="D1365" s="120">
        <f>VLOOKUP(B1365,[3]ziaci!$A$1:$B$2102,2,FALSE)</f>
        <v>172.33333333333331</v>
      </c>
      <c r="E1365" s="119">
        <f>IFERROR(VLOOKUP(B1365,'[3]ZS s kniznicou'!$A$2:$A$1092,1,FALSE),0)</f>
        <v>42285755</v>
      </c>
      <c r="F1365" s="450" t="str">
        <f t="shared" si="32"/>
        <v>do 50</v>
      </c>
      <c r="G1365" s="451" t="str">
        <f t="shared" si="32"/>
        <v>151-250</v>
      </c>
      <c r="H1365" s="428"/>
      <c r="I1365" s="428"/>
    </row>
    <row r="1366" spans="2:9">
      <c r="B1366" s="116">
        <v>31202471</v>
      </c>
      <c r="C1366" s="119">
        <v>1</v>
      </c>
      <c r="D1366" s="120">
        <f>VLOOKUP(B1366,[3]ziaci!$A$1:$B$2102,2,FALSE)</f>
        <v>193.66666666666663</v>
      </c>
      <c r="E1366" s="119">
        <f>IFERROR(VLOOKUP(B1366,'[3]ZS s kniznicou'!$A$2:$A$1092,1,FALSE),0)</f>
        <v>31202471</v>
      </c>
      <c r="F1366" s="450" t="str">
        <f t="shared" si="32"/>
        <v>do 50</v>
      </c>
      <c r="G1366" s="451" t="str">
        <f t="shared" si="32"/>
        <v>151-250</v>
      </c>
      <c r="H1366" s="428"/>
      <c r="I1366" s="428"/>
    </row>
    <row r="1367" spans="2:9">
      <c r="B1367" s="116">
        <v>36124681</v>
      </c>
      <c r="C1367" s="119">
        <v>1</v>
      </c>
      <c r="D1367" s="120">
        <f>VLOOKUP(B1367,[3]ziaci!$A$1:$B$2102,2,FALSE)</f>
        <v>382.33333333333331</v>
      </c>
      <c r="E1367" s="119">
        <f>IFERROR(VLOOKUP(B1367,'[3]ZS s kniznicou'!$A$2:$A$1092,1,FALSE),0)</f>
        <v>36124681</v>
      </c>
      <c r="F1367" s="450" t="str">
        <f t="shared" ref="F1367:G1430" si="33">IF(C1367&lt;51,"do 50",IF(C1367&lt;151,"51-150",IF(C1367&lt;251,"151-250","251 a viac")))</f>
        <v>do 50</v>
      </c>
      <c r="G1367" s="451" t="str">
        <f t="shared" si="33"/>
        <v>251 a viac</v>
      </c>
      <c r="H1367" s="428"/>
      <c r="I1367" s="428"/>
    </row>
    <row r="1368" spans="2:9">
      <c r="B1368" s="116">
        <v>31202420</v>
      </c>
      <c r="C1368" s="119">
        <v>1</v>
      </c>
      <c r="D1368" s="120">
        <f>VLOOKUP(B1368,[3]ziaci!$A$1:$B$2102,2,FALSE)</f>
        <v>631.66666666666663</v>
      </c>
      <c r="E1368" s="119">
        <f>IFERROR(VLOOKUP(B1368,'[3]ZS s kniznicou'!$A$2:$A$1092,1,FALSE),0)</f>
        <v>31202420</v>
      </c>
      <c r="F1368" s="450" t="str">
        <f t="shared" si="33"/>
        <v>do 50</v>
      </c>
      <c r="G1368" s="451" t="str">
        <f t="shared" si="33"/>
        <v>251 a viac</v>
      </c>
      <c r="H1368" s="428"/>
      <c r="I1368" s="428"/>
    </row>
    <row r="1369" spans="2:9">
      <c r="B1369" s="116">
        <v>36129798</v>
      </c>
      <c r="C1369" s="119">
        <v>1</v>
      </c>
      <c r="D1369" s="120">
        <f>VLOOKUP(B1369,[3]ziaci!$A$1:$B$2102,2,FALSE)</f>
        <v>162</v>
      </c>
      <c r="E1369" s="119">
        <f>IFERROR(VLOOKUP(B1369,'[3]ZS s kniznicou'!$A$2:$A$1092,1,FALSE),0)</f>
        <v>36129798</v>
      </c>
      <c r="F1369" s="450" t="str">
        <f t="shared" si="33"/>
        <v>do 50</v>
      </c>
      <c r="G1369" s="451" t="str">
        <f t="shared" si="33"/>
        <v>151-250</v>
      </c>
      <c r="H1369" s="428"/>
      <c r="I1369" s="428"/>
    </row>
    <row r="1370" spans="2:9">
      <c r="B1370" s="116">
        <v>42276675</v>
      </c>
      <c r="C1370" s="119">
        <v>1</v>
      </c>
      <c r="D1370" s="120">
        <f>VLOOKUP(B1370,[3]ziaci!$A$1:$B$2102,2,FALSE)</f>
        <v>27</v>
      </c>
      <c r="E1370" s="119">
        <f>IFERROR(VLOOKUP(B1370,'[3]ZS s kniznicou'!$A$2:$A$1092,1,FALSE),0)</f>
        <v>42276675</v>
      </c>
      <c r="F1370" s="450" t="str">
        <f t="shared" si="33"/>
        <v>do 50</v>
      </c>
      <c r="G1370" s="451" t="str">
        <f t="shared" si="33"/>
        <v>do 50</v>
      </c>
      <c r="H1370" s="428"/>
      <c r="I1370" s="428"/>
    </row>
    <row r="1371" spans="2:9">
      <c r="B1371" s="116">
        <v>31202411</v>
      </c>
      <c r="C1371" s="119">
        <v>1</v>
      </c>
      <c r="D1371" s="120">
        <f>VLOOKUP(B1371,[3]ziaci!$A$1:$B$2102,2,FALSE)</f>
        <v>151.66666666666666</v>
      </c>
      <c r="E1371" s="119">
        <f>IFERROR(VLOOKUP(B1371,'[3]ZS s kniznicou'!$A$2:$A$1092,1,FALSE),0)</f>
        <v>31202411</v>
      </c>
      <c r="F1371" s="450" t="str">
        <f t="shared" si="33"/>
        <v>do 50</v>
      </c>
      <c r="G1371" s="451" t="str">
        <f t="shared" si="33"/>
        <v>151-250</v>
      </c>
      <c r="H1371" s="428"/>
      <c r="I1371" s="428"/>
    </row>
    <row r="1372" spans="2:9">
      <c r="B1372" s="116">
        <v>36126942</v>
      </c>
      <c r="C1372" s="119">
        <v>1</v>
      </c>
      <c r="D1372" s="120">
        <f>VLOOKUP(B1372,[3]ziaci!$A$1:$B$2102,2,FALSE)</f>
        <v>487</v>
      </c>
      <c r="E1372" s="119">
        <f>IFERROR(VLOOKUP(B1372,'[3]ZS s kniznicou'!$A$2:$A$1092,1,FALSE),0)</f>
        <v>36126942</v>
      </c>
      <c r="F1372" s="450" t="str">
        <f t="shared" si="33"/>
        <v>do 50</v>
      </c>
      <c r="G1372" s="451" t="str">
        <f t="shared" si="33"/>
        <v>251 a viac</v>
      </c>
      <c r="H1372" s="428"/>
      <c r="I1372" s="428"/>
    </row>
    <row r="1373" spans="2:9">
      <c r="B1373" s="116">
        <v>31201628</v>
      </c>
      <c r="C1373" s="119">
        <v>1</v>
      </c>
      <c r="D1373" s="120">
        <f>VLOOKUP(B1373,[3]ziaci!$A$1:$B$2102,2,FALSE)</f>
        <v>409</v>
      </c>
      <c r="E1373" s="119">
        <f>IFERROR(VLOOKUP(B1373,'[3]ZS s kniznicou'!$A$2:$A$1092,1,FALSE),0)</f>
        <v>31201628</v>
      </c>
      <c r="F1373" s="450" t="str">
        <f t="shared" si="33"/>
        <v>do 50</v>
      </c>
      <c r="G1373" s="451" t="str">
        <f t="shared" si="33"/>
        <v>251 a viac</v>
      </c>
      <c r="H1373" s="428"/>
      <c r="I1373" s="428"/>
    </row>
    <row r="1374" spans="2:9">
      <c r="B1374" s="116">
        <v>36126691</v>
      </c>
      <c r="C1374" s="119">
        <v>1</v>
      </c>
      <c r="D1374" s="120">
        <f>VLOOKUP(B1374,[3]ziaci!$A$1:$B$2102,2,FALSE)</f>
        <v>199</v>
      </c>
      <c r="E1374" s="119">
        <f>IFERROR(VLOOKUP(B1374,'[3]ZS s kniznicou'!$A$2:$A$1092,1,FALSE),0)</f>
        <v>36126691</v>
      </c>
      <c r="F1374" s="450" t="str">
        <f t="shared" si="33"/>
        <v>do 50</v>
      </c>
      <c r="G1374" s="451" t="str">
        <f t="shared" si="33"/>
        <v>151-250</v>
      </c>
      <c r="H1374" s="428"/>
      <c r="I1374" s="428"/>
    </row>
    <row r="1375" spans="2:9">
      <c r="B1375" s="116">
        <v>36126748</v>
      </c>
      <c r="C1375" s="119">
        <v>1</v>
      </c>
      <c r="D1375" s="120">
        <f>VLOOKUP(B1375,[3]ziaci!$A$1:$B$2102,2,FALSE)</f>
        <v>195.33333333333331</v>
      </c>
      <c r="E1375" s="119">
        <f>IFERROR(VLOOKUP(B1375,'[3]ZS s kniznicou'!$A$2:$A$1092,1,FALSE),0)</f>
        <v>36126748</v>
      </c>
      <c r="F1375" s="450" t="str">
        <f t="shared" si="33"/>
        <v>do 50</v>
      </c>
      <c r="G1375" s="451" t="str">
        <f t="shared" si="33"/>
        <v>151-250</v>
      </c>
      <c r="H1375" s="428"/>
      <c r="I1375" s="428"/>
    </row>
    <row r="1376" spans="2:9">
      <c r="B1376" s="116">
        <v>36128406</v>
      </c>
      <c r="C1376" s="119">
        <v>1</v>
      </c>
      <c r="D1376" s="120">
        <f>VLOOKUP(B1376,[3]ziaci!$A$1:$B$2102,2,FALSE)</f>
        <v>401.33333333333326</v>
      </c>
      <c r="E1376" s="119">
        <f>IFERROR(VLOOKUP(B1376,'[3]ZS s kniznicou'!$A$2:$A$1092,1,FALSE),0)</f>
        <v>36128406</v>
      </c>
      <c r="F1376" s="450" t="str">
        <f t="shared" si="33"/>
        <v>do 50</v>
      </c>
      <c r="G1376" s="451" t="str">
        <f t="shared" si="33"/>
        <v>251 a viac</v>
      </c>
      <c r="H1376" s="428"/>
      <c r="I1376" s="428"/>
    </row>
    <row r="1377" spans="2:9">
      <c r="B1377" s="116">
        <v>710057520</v>
      </c>
      <c r="C1377" s="119">
        <v>1</v>
      </c>
      <c r="D1377" s="120">
        <f>VLOOKUP(B1377,[3]ziaci!$A$1:$B$2102,2,FALSE)</f>
        <v>12.666666666666666</v>
      </c>
      <c r="E1377" s="119">
        <f>IFERROR(VLOOKUP(B1377,'[3]ZS s kniznicou'!$A$2:$A$1092,1,FALSE),0)</f>
        <v>710057520</v>
      </c>
      <c r="F1377" s="450" t="str">
        <f t="shared" si="33"/>
        <v>do 50</v>
      </c>
      <c r="G1377" s="451" t="str">
        <f t="shared" si="33"/>
        <v>do 50</v>
      </c>
      <c r="H1377" s="428"/>
      <c r="I1377" s="428"/>
    </row>
    <row r="1378" spans="2:9">
      <c r="B1378" s="116">
        <v>37865048</v>
      </c>
      <c r="C1378" s="119">
        <v>1</v>
      </c>
      <c r="D1378" s="120">
        <f>VLOOKUP(B1378,[3]ziaci!$A$1:$B$2102,2,FALSE)</f>
        <v>173.33333333333331</v>
      </c>
      <c r="E1378" s="119">
        <f>IFERROR(VLOOKUP(B1378,'[3]ZS s kniznicou'!$A$2:$A$1092,1,FALSE),0)</f>
        <v>37865048</v>
      </c>
      <c r="F1378" s="450" t="str">
        <f t="shared" si="33"/>
        <v>do 50</v>
      </c>
      <c r="G1378" s="451" t="str">
        <f t="shared" si="33"/>
        <v>151-250</v>
      </c>
      <c r="H1378" s="428"/>
      <c r="I1378" s="428"/>
    </row>
    <row r="1379" spans="2:9">
      <c r="B1379" s="116">
        <v>710271891</v>
      </c>
      <c r="C1379" s="119">
        <v>1</v>
      </c>
      <c r="D1379" s="120">
        <f>VLOOKUP(B1379,[3]ziaci!$A$1:$B$2102,2,FALSE)</f>
        <v>33.666666666666664</v>
      </c>
      <c r="E1379" s="119">
        <f>IFERROR(VLOOKUP(B1379,'[3]ZS s kniznicou'!$A$2:$A$1092,1,FALSE),0)</f>
        <v>710271891</v>
      </c>
      <c r="F1379" s="450" t="str">
        <f t="shared" si="33"/>
        <v>do 50</v>
      </c>
      <c r="G1379" s="451" t="str">
        <f t="shared" si="33"/>
        <v>do 50</v>
      </c>
      <c r="H1379" s="428"/>
      <c r="I1379" s="428"/>
    </row>
    <row r="1380" spans="2:9">
      <c r="B1380" s="116">
        <v>37861123</v>
      </c>
      <c r="C1380" s="119">
        <v>1</v>
      </c>
      <c r="D1380" s="120">
        <f>VLOOKUP(B1380,[3]ziaci!$A$1:$B$2102,2,FALSE)</f>
        <v>357.33333333333331</v>
      </c>
      <c r="E1380" s="119">
        <f>IFERROR(VLOOKUP(B1380,'[3]ZS s kniznicou'!$A$2:$A$1092,1,FALSE),0)</f>
        <v>37861123</v>
      </c>
      <c r="F1380" s="450" t="str">
        <f t="shared" si="33"/>
        <v>do 50</v>
      </c>
      <c r="G1380" s="451" t="str">
        <f t="shared" si="33"/>
        <v>251 a viac</v>
      </c>
      <c r="H1380" s="428"/>
      <c r="I1380" s="428"/>
    </row>
    <row r="1381" spans="2:9">
      <c r="B1381" s="116">
        <v>37864513</v>
      </c>
      <c r="C1381" s="119">
        <v>1</v>
      </c>
      <c r="D1381" s="120">
        <f>VLOOKUP(B1381,[3]ziaci!$A$1:$B$2102,2,FALSE)</f>
        <v>165.66666666666666</v>
      </c>
      <c r="E1381" s="119">
        <f>IFERROR(VLOOKUP(B1381,'[3]ZS s kniznicou'!$A$2:$A$1092,1,FALSE),0)</f>
        <v>37864513</v>
      </c>
      <c r="F1381" s="450" t="str">
        <f t="shared" si="33"/>
        <v>do 50</v>
      </c>
      <c r="G1381" s="451" t="str">
        <f t="shared" si="33"/>
        <v>151-250</v>
      </c>
      <c r="H1381" s="428"/>
      <c r="I1381" s="428"/>
    </row>
    <row r="1382" spans="2:9">
      <c r="B1382" s="116">
        <v>37864599</v>
      </c>
      <c r="C1382" s="119">
        <v>1</v>
      </c>
      <c r="D1382" s="120">
        <f>VLOOKUP(B1382,[3]ziaci!$A$1:$B$2102,2,FALSE)</f>
        <v>113</v>
      </c>
      <c r="E1382" s="119">
        <f>IFERROR(VLOOKUP(B1382,'[3]ZS s kniznicou'!$A$2:$A$1092,1,FALSE),0)</f>
        <v>37864599</v>
      </c>
      <c r="F1382" s="450" t="str">
        <f t="shared" si="33"/>
        <v>do 50</v>
      </c>
      <c r="G1382" s="451" t="str">
        <f t="shared" si="33"/>
        <v>51-150</v>
      </c>
      <c r="H1382" s="428"/>
      <c r="I1382" s="428"/>
    </row>
    <row r="1383" spans="2:9">
      <c r="B1383" s="116">
        <v>37863878</v>
      </c>
      <c r="C1383" s="119">
        <v>1</v>
      </c>
      <c r="D1383" s="120">
        <f>VLOOKUP(B1383,[3]ziaci!$A$1:$B$2102,2,FALSE)</f>
        <v>214.66666666666666</v>
      </c>
      <c r="E1383" s="119">
        <f>IFERROR(VLOOKUP(B1383,'[3]ZS s kniznicou'!$A$2:$A$1092,1,FALSE),0)</f>
        <v>37863878</v>
      </c>
      <c r="F1383" s="450" t="str">
        <f t="shared" si="33"/>
        <v>do 50</v>
      </c>
      <c r="G1383" s="451" t="str">
        <f t="shared" si="33"/>
        <v>151-250</v>
      </c>
      <c r="H1383" s="428"/>
      <c r="I1383" s="428"/>
    </row>
    <row r="1384" spans="2:9">
      <c r="B1384" s="116">
        <v>37864106</v>
      </c>
      <c r="C1384" s="119">
        <v>1</v>
      </c>
      <c r="D1384" s="120">
        <f>VLOOKUP(B1384,[3]ziaci!$A$1:$B$2102,2,FALSE)</f>
        <v>194.66666666666666</v>
      </c>
      <c r="E1384" s="119">
        <f>IFERROR(VLOOKUP(B1384,'[3]ZS s kniznicou'!$A$2:$A$1092,1,FALSE),0)</f>
        <v>37864106</v>
      </c>
      <c r="F1384" s="450" t="str">
        <f t="shared" si="33"/>
        <v>do 50</v>
      </c>
      <c r="G1384" s="451" t="str">
        <f t="shared" si="33"/>
        <v>151-250</v>
      </c>
      <c r="H1384" s="428"/>
      <c r="I1384" s="428"/>
    </row>
    <row r="1385" spans="2:9">
      <c r="B1385" s="116">
        <v>37861395</v>
      </c>
      <c r="C1385" s="119">
        <v>1</v>
      </c>
      <c r="D1385" s="120">
        <f>VLOOKUP(B1385,[3]ziaci!$A$1:$B$2102,2,FALSE)</f>
        <v>600</v>
      </c>
      <c r="E1385" s="119">
        <f>IFERROR(VLOOKUP(B1385,'[3]ZS s kniznicou'!$A$2:$A$1092,1,FALSE),0)</f>
        <v>37861395</v>
      </c>
      <c r="F1385" s="450" t="str">
        <f t="shared" si="33"/>
        <v>do 50</v>
      </c>
      <c r="G1385" s="451" t="str">
        <f t="shared" si="33"/>
        <v>251 a viac</v>
      </c>
      <c r="H1385" s="428"/>
      <c r="I1385" s="428"/>
    </row>
    <row r="1386" spans="2:9">
      <c r="B1386" s="116">
        <v>37863673</v>
      </c>
      <c r="C1386" s="119">
        <v>1</v>
      </c>
      <c r="D1386" s="120">
        <f>VLOOKUP(B1386,[3]ziaci!$A$1:$B$2102,2,FALSE)</f>
        <v>248</v>
      </c>
      <c r="E1386" s="119">
        <f>IFERROR(VLOOKUP(B1386,'[3]ZS s kniznicou'!$A$2:$A$1092,1,FALSE),0)</f>
        <v>37863673</v>
      </c>
      <c r="F1386" s="450" t="str">
        <f t="shared" si="33"/>
        <v>do 50</v>
      </c>
      <c r="G1386" s="451" t="str">
        <f t="shared" si="33"/>
        <v>151-250</v>
      </c>
      <c r="H1386" s="428"/>
      <c r="I1386" s="428"/>
    </row>
    <row r="1387" spans="2:9">
      <c r="B1387" s="116">
        <v>37860607</v>
      </c>
      <c r="C1387" s="119">
        <v>1</v>
      </c>
      <c r="D1387" s="120">
        <f>VLOOKUP(B1387,[3]ziaci!$A$1:$B$2102,2,FALSE)</f>
        <v>142.33333333333331</v>
      </c>
      <c r="E1387" s="119">
        <f>IFERROR(VLOOKUP(B1387,'[3]ZS s kniznicou'!$A$2:$A$1092,1,FALSE),0)</f>
        <v>37860607</v>
      </c>
      <c r="F1387" s="450" t="str">
        <f t="shared" si="33"/>
        <v>do 50</v>
      </c>
      <c r="G1387" s="451" t="str">
        <f t="shared" si="33"/>
        <v>51-150</v>
      </c>
      <c r="H1387" s="428"/>
      <c r="I1387" s="428"/>
    </row>
    <row r="1388" spans="2:9">
      <c r="B1388" s="116">
        <v>37860747</v>
      </c>
      <c r="C1388" s="119">
        <v>1</v>
      </c>
      <c r="D1388" s="120">
        <f>VLOOKUP(B1388,[3]ziaci!$A$1:$B$2102,2,FALSE)</f>
        <v>208.66666666666666</v>
      </c>
      <c r="E1388" s="119">
        <f>IFERROR(VLOOKUP(B1388,'[3]ZS s kniznicou'!$A$2:$A$1092,1,FALSE),0)</f>
        <v>37860747</v>
      </c>
      <c r="F1388" s="450" t="str">
        <f t="shared" si="33"/>
        <v>do 50</v>
      </c>
      <c r="G1388" s="451" t="str">
        <f t="shared" si="33"/>
        <v>151-250</v>
      </c>
      <c r="H1388" s="428"/>
      <c r="I1388" s="428"/>
    </row>
    <row r="1389" spans="2:9">
      <c r="B1389" s="116">
        <v>31825702</v>
      </c>
      <c r="C1389" s="119">
        <v>1</v>
      </c>
      <c r="D1389" s="120">
        <f>VLOOKUP(B1389,[3]ziaci!$A$1:$B$2102,2,FALSE)</f>
        <v>179.33333333333331</v>
      </c>
      <c r="E1389" s="119">
        <f>IFERROR(VLOOKUP(B1389,'[3]ZS s kniznicou'!$A$2:$A$1092,1,FALSE),0)</f>
        <v>31825702</v>
      </c>
      <c r="F1389" s="450" t="str">
        <f t="shared" si="33"/>
        <v>do 50</v>
      </c>
      <c r="G1389" s="451" t="str">
        <f t="shared" si="33"/>
        <v>151-250</v>
      </c>
      <c r="H1389" s="428"/>
      <c r="I1389" s="428"/>
    </row>
    <row r="1390" spans="2:9">
      <c r="B1390" s="116">
        <v>17055351</v>
      </c>
      <c r="C1390" s="119">
        <v>1</v>
      </c>
      <c r="D1390" s="120">
        <f>VLOOKUP(B1390,[3]ziaci!$A$1:$B$2102,2,FALSE)</f>
        <v>349.66666666666663</v>
      </c>
      <c r="E1390" s="119">
        <f>IFERROR(VLOOKUP(B1390,'[3]ZS s kniznicou'!$A$2:$A$1092,1,FALSE),0)</f>
        <v>0</v>
      </c>
      <c r="F1390" s="450" t="str">
        <f t="shared" si="33"/>
        <v>do 50</v>
      </c>
      <c r="G1390" s="451" t="str">
        <f t="shared" si="33"/>
        <v>251 a viac</v>
      </c>
      <c r="H1390" s="428"/>
      <c r="I1390" s="428"/>
    </row>
    <row r="1391" spans="2:9">
      <c r="B1391" s="116">
        <v>31824986</v>
      </c>
      <c r="C1391" s="119">
        <v>1</v>
      </c>
      <c r="D1391" s="120">
        <f>VLOOKUP(B1391,[3]ziaci!$A$1:$B$2102,2,FALSE)</f>
        <v>90</v>
      </c>
      <c r="E1391" s="119">
        <f>IFERROR(VLOOKUP(B1391,'[3]ZS s kniznicou'!$A$2:$A$1092,1,FALSE),0)</f>
        <v>0</v>
      </c>
      <c r="F1391" s="450" t="str">
        <f t="shared" si="33"/>
        <v>do 50</v>
      </c>
      <c r="G1391" s="451" t="str">
        <f t="shared" si="33"/>
        <v>51-150</v>
      </c>
      <c r="H1391" s="428"/>
      <c r="I1391" s="428"/>
    </row>
    <row r="1392" spans="2:9">
      <c r="B1392" s="116">
        <v>37812475</v>
      </c>
      <c r="C1392" s="119">
        <v>1</v>
      </c>
      <c r="D1392" s="120">
        <f>VLOOKUP(B1392,[3]ziaci!$A$1:$B$2102,2,FALSE)</f>
        <v>273.66666666666663</v>
      </c>
      <c r="E1392" s="119">
        <f>IFERROR(VLOOKUP(B1392,'[3]ZS s kniznicou'!$A$2:$A$1092,1,FALSE),0)</f>
        <v>37812475</v>
      </c>
      <c r="F1392" s="450" t="str">
        <f t="shared" si="33"/>
        <v>do 50</v>
      </c>
      <c r="G1392" s="451" t="str">
        <f t="shared" si="33"/>
        <v>251 a viac</v>
      </c>
      <c r="H1392" s="428"/>
      <c r="I1392" s="428"/>
    </row>
    <row r="1393" spans="2:9">
      <c r="B1393" s="116">
        <v>42216095</v>
      </c>
      <c r="C1393" s="119">
        <v>1</v>
      </c>
      <c r="D1393" s="120">
        <f>VLOOKUP(B1393,[3]ziaci!$A$1:$B$2102,2,FALSE)</f>
        <v>48.333333333333329</v>
      </c>
      <c r="E1393" s="119">
        <f>IFERROR(VLOOKUP(B1393,'[3]ZS s kniznicou'!$A$2:$A$1092,1,FALSE),0)</f>
        <v>42216095</v>
      </c>
      <c r="F1393" s="450" t="str">
        <f t="shared" si="33"/>
        <v>do 50</v>
      </c>
      <c r="G1393" s="451" t="str">
        <f t="shared" si="33"/>
        <v>do 50</v>
      </c>
      <c r="H1393" s="428"/>
      <c r="I1393" s="428"/>
    </row>
    <row r="1394" spans="2:9">
      <c r="B1394" s="116">
        <v>37812815</v>
      </c>
      <c r="C1394" s="119">
        <v>1</v>
      </c>
      <c r="D1394" s="120">
        <f>VLOOKUP(B1394,[3]ziaci!$A$1:$B$2102,2,FALSE)</f>
        <v>43.333333333333329</v>
      </c>
      <c r="E1394" s="119">
        <f>IFERROR(VLOOKUP(B1394,'[3]ZS s kniznicou'!$A$2:$A$1092,1,FALSE),0)</f>
        <v>37812815</v>
      </c>
      <c r="F1394" s="450" t="str">
        <f t="shared" si="33"/>
        <v>do 50</v>
      </c>
      <c r="G1394" s="451" t="str">
        <f t="shared" si="33"/>
        <v>do 50</v>
      </c>
      <c r="H1394" s="428"/>
      <c r="I1394" s="428"/>
    </row>
    <row r="1395" spans="2:9">
      <c r="B1395" s="116">
        <v>37812165</v>
      </c>
      <c r="C1395" s="119">
        <v>1</v>
      </c>
      <c r="D1395" s="120">
        <f>VLOOKUP(B1395,[3]ziaci!$A$1:$B$2102,2,FALSE)</f>
        <v>239.33333333333331</v>
      </c>
      <c r="E1395" s="119">
        <f>IFERROR(VLOOKUP(B1395,'[3]ZS s kniznicou'!$A$2:$A$1092,1,FALSE),0)</f>
        <v>37812165</v>
      </c>
      <c r="F1395" s="450" t="str">
        <f t="shared" si="33"/>
        <v>do 50</v>
      </c>
      <c r="G1395" s="451" t="str">
        <f t="shared" si="33"/>
        <v>151-250</v>
      </c>
      <c r="H1395" s="428"/>
      <c r="I1395" s="428"/>
    </row>
    <row r="1396" spans="2:9">
      <c r="B1396" s="116">
        <v>37810677</v>
      </c>
      <c r="C1396" s="119">
        <v>1</v>
      </c>
      <c r="D1396" s="120">
        <f>VLOOKUP(B1396,[3]ziaci!$A$1:$B$2102,2,FALSE)</f>
        <v>163.66666666666666</v>
      </c>
      <c r="E1396" s="119">
        <f>IFERROR(VLOOKUP(B1396,'[3]ZS s kniznicou'!$A$2:$A$1092,1,FALSE),0)</f>
        <v>37810677</v>
      </c>
      <c r="F1396" s="450" t="str">
        <f t="shared" si="33"/>
        <v>do 50</v>
      </c>
      <c r="G1396" s="451" t="str">
        <f t="shared" si="33"/>
        <v>151-250</v>
      </c>
      <c r="H1396" s="428"/>
      <c r="I1396" s="428"/>
    </row>
    <row r="1397" spans="2:9">
      <c r="B1397" s="116">
        <v>37810111</v>
      </c>
      <c r="C1397" s="119">
        <v>1</v>
      </c>
      <c r="D1397" s="120">
        <f>VLOOKUP(B1397,[3]ziaci!$A$1:$B$2102,2,FALSE)</f>
        <v>372.66666666666663</v>
      </c>
      <c r="E1397" s="119">
        <f>IFERROR(VLOOKUP(B1397,'[3]ZS s kniznicou'!$A$2:$A$1092,1,FALSE),0)</f>
        <v>37810111</v>
      </c>
      <c r="F1397" s="450" t="str">
        <f t="shared" si="33"/>
        <v>do 50</v>
      </c>
      <c r="G1397" s="451" t="str">
        <f t="shared" si="33"/>
        <v>251 a viac</v>
      </c>
      <c r="H1397" s="428"/>
      <c r="I1397" s="428"/>
    </row>
    <row r="1398" spans="2:9">
      <c r="B1398" s="116">
        <v>37812076</v>
      </c>
      <c r="C1398" s="119">
        <v>1</v>
      </c>
      <c r="D1398" s="120">
        <f>VLOOKUP(B1398,[3]ziaci!$A$1:$B$2102,2,FALSE)</f>
        <v>246.66666666666663</v>
      </c>
      <c r="E1398" s="119">
        <f>IFERROR(VLOOKUP(B1398,'[3]ZS s kniznicou'!$A$2:$A$1092,1,FALSE),0)</f>
        <v>37812076</v>
      </c>
      <c r="F1398" s="450" t="str">
        <f t="shared" si="33"/>
        <v>do 50</v>
      </c>
      <c r="G1398" s="451" t="str">
        <f t="shared" si="33"/>
        <v>151-250</v>
      </c>
      <c r="H1398" s="428"/>
      <c r="I1398" s="428"/>
    </row>
    <row r="1399" spans="2:9">
      <c r="B1399" s="116">
        <v>37810235</v>
      </c>
      <c r="C1399" s="119">
        <v>1</v>
      </c>
      <c r="D1399" s="120">
        <f>VLOOKUP(B1399,[3]ziaci!$A$1:$B$2102,2,FALSE)</f>
        <v>531.33333333333326</v>
      </c>
      <c r="E1399" s="119">
        <f>IFERROR(VLOOKUP(B1399,'[3]ZS s kniznicou'!$A$2:$A$1092,1,FALSE),0)</f>
        <v>37810235</v>
      </c>
      <c r="F1399" s="450" t="str">
        <f t="shared" si="33"/>
        <v>do 50</v>
      </c>
      <c r="G1399" s="451" t="str">
        <f t="shared" si="33"/>
        <v>251 a viac</v>
      </c>
      <c r="H1399" s="428"/>
      <c r="I1399" s="428"/>
    </row>
    <row r="1400" spans="2:9">
      <c r="B1400" s="116">
        <v>37812831</v>
      </c>
      <c r="C1400" s="119">
        <v>1</v>
      </c>
      <c r="D1400" s="120">
        <f>VLOOKUP(B1400,[3]ziaci!$A$1:$B$2102,2,FALSE)</f>
        <v>144</v>
      </c>
      <c r="E1400" s="119">
        <f>IFERROR(VLOOKUP(B1400,'[3]ZS s kniznicou'!$A$2:$A$1092,1,FALSE),0)</f>
        <v>37812831</v>
      </c>
      <c r="F1400" s="450" t="str">
        <f t="shared" si="33"/>
        <v>do 50</v>
      </c>
      <c r="G1400" s="451" t="str">
        <f t="shared" si="33"/>
        <v>51-150</v>
      </c>
      <c r="H1400" s="428"/>
      <c r="I1400" s="428"/>
    </row>
    <row r="1401" spans="2:9">
      <c r="B1401" s="116">
        <v>37813579</v>
      </c>
      <c r="C1401" s="119">
        <v>1</v>
      </c>
      <c r="D1401" s="120">
        <f>VLOOKUP(B1401,[3]ziaci!$A$1:$B$2102,2,FALSE)</f>
        <v>240.66666666666666</v>
      </c>
      <c r="E1401" s="119">
        <f>IFERROR(VLOOKUP(B1401,'[3]ZS s kniznicou'!$A$2:$A$1092,1,FALSE),0)</f>
        <v>37813579</v>
      </c>
      <c r="F1401" s="450" t="str">
        <f t="shared" si="33"/>
        <v>do 50</v>
      </c>
      <c r="G1401" s="451" t="str">
        <f t="shared" si="33"/>
        <v>151-250</v>
      </c>
      <c r="H1401" s="428"/>
      <c r="I1401" s="428"/>
    </row>
    <row r="1402" spans="2:9">
      <c r="B1402" s="116">
        <v>37810481</v>
      </c>
      <c r="C1402" s="119">
        <v>1</v>
      </c>
      <c r="D1402" s="120">
        <f>VLOOKUP(B1402,[3]ziaci!$A$1:$B$2102,2,FALSE)</f>
        <v>179.33333333333331</v>
      </c>
      <c r="E1402" s="119">
        <f>IFERROR(VLOOKUP(B1402,'[3]ZS s kniznicou'!$A$2:$A$1092,1,FALSE),0)</f>
        <v>37810481</v>
      </c>
      <c r="F1402" s="450" t="str">
        <f t="shared" si="33"/>
        <v>do 50</v>
      </c>
      <c r="G1402" s="451" t="str">
        <f t="shared" si="33"/>
        <v>151-250</v>
      </c>
      <c r="H1402" s="428"/>
      <c r="I1402" s="428"/>
    </row>
    <row r="1403" spans="2:9">
      <c r="B1403" s="116">
        <v>710058730</v>
      </c>
      <c r="C1403" s="119">
        <v>1</v>
      </c>
      <c r="D1403" s="120">
        <f>VLOOKUP(B1403,[3]ziaci!$A$1:$B$2102,2,FALSE)</f>
        <v>40.666666666666664</v>
      </c>
      <c r="E1403" s="119">
        <f>IFERROR(VLOOKUP(B1403,'[3]ZS s kniznicou'!$A$2:$A$1092,1,FALSE),0)</f>
        <v>710058730</v>
      </c>
      <c r="F1403" s="450" t="str">
        <f t="shared" si="33"/>
        <v>do 50</v>
      </c>
      <c r="G1403" s="451" t="str">
        <f t="shared" si="33"/>
        <v>do 50</v>
      </c>
      <c r="H1403" s="428"/>
      <c r="I1403" s="428"/>
    </row>
    <row r="1404" spans="2:9">
      <c r="B1404" s="116">
        <v>51278235</v>
      </c>
      <c r="C1404" s="119">
        <v>1</v>
      </c>
      <c r="D1404" s="120">
        <f>VLOOKUP(B1404,[3]ziaci!$A$1:$B$2102,2,FALSE)</f>
        <v>275.66666666666663</v>
      </c>
      <c r="E1404" s="119">
        <f>IFERROR(VLOOKUP(B1404,'[3]ZS s kniznicou'!$A$2:$A$1092,1,FALSE),0)</f>
        <v>0</v>
      </c>
      <c r="F1404" s="450" t="str">
        <f t="shared" si="33"/>
        <v>do 50</v>
      </c>
      <c r="G1404" s="451" t="str">
        <f t="shared" si="33"/>
        <v>251 a viac</v>
      </c>
      <c r="H1404" s="428"/>
      <c r="I1404" s="428"/>
    </row>
    <row r="1405" spans="2:9">
      <c r="B1405" s="116">
        <v>624128</v>
      </c>
      <c r="C1405" s="119">
        <v>1</v>
      </c>
      <c r="D1405" s="120">
        <f>VLOOKUP(B1405,[3]ziaci!$A$1:$B$2102,2,FALSE)</f>
        <v>603.66666666666663</v>
      </c>
      <c r="E1405" s="119">
        <f>IFERROR(VLOOKUP(B1405,'[3]ZS s kniznicou'!$A$2:$A$1092,1,FALSE),0)</f>
        <v>624128</v>
      </c>
      <c r="F1405" s="450" t="str">
        <f t="shared" si="33"/>
        <v>do 50</v>
      </c>
      <c r="G1405" s="451" t="str">
        <f t="shared" si="33"/>
        <v>251 a viac</v>
      </c>
      <c r="H1405" s="428"/>
      <c r="I1405" s="428"/>
    </row>
    <row r="1406" spans="2:9">
      <c r="B1406" s="116">
        <v>37811789</v>
      </c>
      <c r="C1406" s="119">
        <v>1</v>
      </c>
      <c r="D1406" s="120">
        <f>VLOOKUP(B1406,[3]ziaci!$A$1:$B$2102,2,FALSE)</f>
        <v>146</v>
      </c>
      <c r="E1406" s="119">
        <f>IFERROR(VLOOKUP(B1406,'[3]ZS s kniznicou'!$A$2:$A$1092,1,FALSE),0)</f>
        <v>37811789</v>
      </c>
      <c r="F1406" s="450" t="str">
        <f t="shared" si="33"/>
        <v>do 50</v>
      </c>
      <c r="G1406" s="451" t="str">
        <f t="shared" si="33"/>
        <v>51-150</v>
      </c>
      <c r="H1406" s="428"/>
      <c r="I1406" s="428"/>
    </row>
    <row r="1407" spans="2:9">
      <c r="B1407" s="116">
        <v>37812882</v>
      </c>
      <c r="C1407" s="119">
        <v>1</v>
      </c>
      <c r="D1407" s="120">
        <f>VLOOKUP(B1407,[3]ziaci!$A$1:$B$2102,2,FALSE)</f>
        <v>206.33333333333331</v>
      </c>
      <c r="E1407" s="119">
        <f>IFERROR(VLOOKUP(B1407,'[3]ZS s kniznicou'!$A$2:$A$1092,1,FALSE),0)</f>
        <v>37812882</v>
      </c>
      <c r="F1407" s="450" t="str">
        <f t="shared" si="33"/>
        <v>do 50</v>
      </c>
      <c r="G1407" s="451" t="str">
        <f t="shared" si="33"/>
        <v>151-250</v>
      </c>
      <c r="H1407" s="428"/>
      <c r="I1407" s="428"/>
    </row>
    <row r="1408" spans="2:9">
      <c r="B1408" s="116">
        <v>37812670</v>
      </c>
      <c r="C1408" s="119">
        <v>1</v>
      </c>
      <c r="D1408" s="120">
        <f>VLOOKUP(B1408,[3]ziaci!$A$1:$B$2102,2,FALSE)</f>
        <v>187</v>
      </c>
      <c r="E1408" s="119">
        <f>IFERROR(VLOOKUP(B1408,'[3]ZS s kniznicou'!$A$2:$A$1092,1,FALSE),0)</f>
        <v>37812670</v>
      </c>
      <c r="F1408" s="450" t="str">
        <f t="shared" si="33"/>
        <v>do 50</v>
      </c>
      <c r="G1408" s="451" t="str">
        <f t="shared" si="33"/>
        <v>151-250</v>
      </c>
      <c r="H1408" s="428"/>
      <c r="I1408" s="428"/>
    </row>
    <row r="1409" spans="2:9">
      <c r="B1409" s="116">
        <v>37812700</v>
      </c>
      <c r="C1409" s="119">
        <v>1</v>
      </c>
      <c r="D1409" s="120">
        <f>VLOOKUP(B1409,[3]ziaci!$A$1:$B$2102,2,FALSE)</f>
        <v>210</v>
      </c>
      <c r="E1409" s="119">
        <f>IFERROR(VLOOKUP(B1409,'[3]ZS s kniznicou'!$A$2:$A$1092,1,FALSE),0)</f>
        <v>37812700</v>
      </c>
      <c r="F1409" s="450" t="str">
        <f t="shared" si="33"/>
        <v>do 50</v>
      </c>
      <c r="G1409" s="451" t="str">
        <f t="shared" si="33"/>
        <v>151-250</v>
      </c>
      <c r="H1409" s="428"/>
      <c r="I1409" s="428"/>
    </row>
    <row r="1410" spans="2:9">
      <c r="B1410" s="116">
        <v>37811118</v>
      </c>
      <c r="C1410" s="119">
        <v>1</v>
      </c>
      <c r="D1410" s="120">
        <f>VLOOKUP(B1410,[3]ziaci!$A$1:$B$2102,2,FALSE)</f>
        <v>213.33333333333331</v>
      </c>
      <c r="E1410" s="119">
        <f>IFERROR(VLOOKUP(B1410,'[3]ZS s kniznicou'!$A$2:$A$1092,1,FALSE),0)</f>
        <v>37811118</v>
      </c>
      <c r="F1410" s="450" t="str">
        <f t="shared" si="33"/>
        <v>do 50</v>
      </c>
      <c r="G1410" s="451" t="str">
        <f t="shared" si="33"/>
        <v>151-250</v>
      </c>
      <c r="H1410" s="428"/>
      <c r="I1410" s="428"/>
    </row>
    <row r="1411" spans="2:9">
      <c r="B1411" s="116">
        <v>37809831</v>
      </c>
      <c r="C1411" s="119">
        <v>1</v>
      </c>
      <c r="D1411" s="120">
        <f>VLOOKUP(B1411,[3]ziaci!$A$1:$B$2102,2,FALSE)</f>
        <v>180</v>
      </c>
      <c r="E1411" s="119">
        <f>IFERROR(VLOOKUP(B1411,'[3]ZS s kniznicou'!$A$2:$A$1092,1,FALSE),0)</f>
        <v>37809831</v>
      </c>
      <c r="F1411" s="450" t="str">
        <f t="shared" si="33"/>
        <v>do 50</v>
      </c>
      <c r="G1411" s="451" t="str">
        <f t="shared" si="33"/>
        <v>151-250</v>
      </c>
      <c r="H1411" s="428"/>
      <c r="I1411" s="428"/>
    </row>
    <row r="1412" spans="2:9">
      <c r="B1412" s="116">
        <v>37810928</v>
      </c>
      <c r="C1412" s="119">
        <v>1</v>
      </c>
      <c r="D1412" s="120">
        <f>VLOOKUP(B1412,[3]ziaci!$A$1:$B$2102,2,FALSE)</f>
        <v>266.66666666666663</v>
      </c>
      <c r="E1412" s="119">
        <f>IFERROR(VLOOKUP(B1412,'[3]ZS s kniznicou'!$A$2:$A$1092,1,FALSE),0)</f>
        <v>37810928</v>
      </c>
      <c r="F1412" s="450" t="str">
        <f t="shared" si="33"/>
        <v>do 50</v>
      </c>
      <c r="G1412" s="451" t="str">
        <f t="shared" si="33"/>
        <v>251 a viac</v>
      </c>
      <c r="H1412" s="428"/>
      <c r="I1412" s="428"/>
    </row>
    <row r="1413" spans="2:9">
      <c r="B1413" s="116">
        <v>37813021</v>
      </c>
      <c r="C1413" s="119">
        <v>1</v>
      </c>
      <c r="D1413" s="120">
        <f>VLOOKUP(B1413,[3]ziaci!$A$1:$B$2102,2,FALSE)</f>
        <v>162.33333333333331</v>
      </c>
      <c r="E1413" s="119">
        <f>IFERROR(VLOOKUP(B1413,'[3]ZS s kniznicou'!$A$2:$A$1092,1,FALSE),0)</f>
        <v>37813021</v>
      </c>
      <c r="F1413" s="450" t="str">
        <f t="shared" si="33"/>
        <v>do 50</v>
      </c>
      <c r="G1413" s="451" t="str">
        <f t="shared" si="33"/>
        <v>151-250</v>
      </c>
      <c r="H1413" s="428"/>
      <c r="I1413" s="428"/>
    </row>
    <row r="1414" spans="2:9">
      <c r="B1414" s="116">
        <v>35677830</v>
      </c>
      <c r="C1414" s="119">
        <v>1</v>
      </c>
      <c r="D1414" s="120">
        <f>VLOOKUP(B1414,[3]ziaci!$A$1:$B$2102,2,FALSE)</f>
        <v>140.33333333333331</v>
      </c>
      <c r="E1414" s="119">
        <f>IFERROR(VLOOKUP(B1414,'[3]ZS s kniznicou'!$A$2:$A$1092,1,FALSE),0)</f>
        <v>35677830</v>
      </c>
      <c r="F1414" s="450" t="str">
        <f t="shared" si="33"/>
        <v>do 50</v>
      </c>
      <c r="G1414" s="451" t="str">
        <f t="shared" si="33"/>
        <v>51-150</v>
      </c>
      <c r="H1414" s="428"/>
      <c r="I1414" s="428"/>
    </row>
    <row r="1415" spans="2:9">
      <c r="B1415" s="116">
        <v>31811493</v>
      </c>
      <c r="C1415" s="119">
        <v>1</v>
      </c>
      <c r="D1415" s="120">
        <f>VLOOKUP(B1415,[3]ziaci!$A$1:$B$2102,2,FALSE)</f>
        <v>710.33333333333326</v>
      </c>
      <c r="E1415" s="119">
        <f>IFERROR(VLOOKUP(B1415,'[3]ZS s kniznicou'!$A$2:$A$1092,1,FALSE),0)</f>
        <v>0</v>
      </c>
      <c r="F1415" s="450" t="str">
        <f t="shared" si="33"/>
        <v>do 50</v>
      </c>
      <c r="G1415" s="451" t="str">
        <f t="shared" si="33"/>
        <v>251 a viac</v>
      </c>
      <c r="H1415" s="428"/>
      <c r="I1415" s="428"/>
    </row>
    <row r="1416" spans="2:9">
      <c r="B1416" s="116">
        <v>36081094</v>
      </c>
      <c r="C1416" s="119">
        <v>1</v>
      </c>
      <c r="D1416" s="120">
        <f>VLOOKUP(B1416,[3]ziaci!$A$1:$B$2102,2,FALSE)</f>
        <v>73.333333333333329</v>
      </c>
      <c r="E1416" s="119">
        <f>IFERROR(VLOOKUP(B1416,'[3]ZS s kniznicou'!$A$2:$A$1092,1,FALSE),0)</f>
        <v>0</v>
      </c>
      <c r="F1416" s="450" t="str">
        <f t="shared" si="33"/>
        <v>do 50</v>
      </c>
      <c r="G1416" s="451" t="str">
        <f t="shared" si="33"/>
        <v>51-150</v>
      </c>
      <c r="H1416" s="428"/>
      <c r="I1416" s="428"/>
    </row>
    <row r="1417" spans="2:9">
      <c r="B1417" s="116">
        <v>710055650</v>
      </c>
      <c r="C1417" s="119">
        <v>1</v>
      </c>
      <c r="D1417" s="120">
        <f>VLOOKUP(B1417,[3]ziaci!$A$1:$B$2102,2,FALSE)</f>
        <v>30.666666666666664</v>
      </c>
      <c r="E1417" s="119">
        <f>IFERROR(VLOOKUP(B1417,'[3]ZS s kniznicou'!$A$2:$A$1092,1,FALSE),0)</f>
        <v>0</v>
      </c>
      <c r="F1417" s="450" t="str">
        <f t="shared" si="33"/>
        <v>do 50</v>
      </c>
      <c r="G1417" s="451" t="str">
        <f t="shared" si="33"/>
        <v>do 50</v>
      </c>
      <c r="H1417" s="428"/>
      <c r="I1417" s="428"/>
    </row>
    <row r="1418" spans="2:9">
      <c r="B1418" s="116">
        <v>710056036</v>
      </c>
      <c r="C1418" s="119">
        <v>1</v>
      </c>
      <c r="D1418" s="120">
        <f>VLOOKUP(B1418,[3]ziaci!$A$1:$B$2102,2,FALSE)</f>
        <v>40</v>
      </c>
      <c r="E1418" s="119">
        <f>IFERROR(VLOOKUP(B1418,'[3]ZS s kniznicou'!$A$2:$A$1092,1,FALSE),0)</f>
        <v>0</v>
      </c>
      <c r="F1418" s="450" t="str">
        <f t="shared" si="33"/>
        <v>do 50</v>
      </c>
      <c r="G1418" s="451" t="str">
        <f t="shared" si="33"/>
        <v>do 50</v>
      </c>
      <c r="H1418" s="428"/>
      <c r="I1418" s="428"/>
    </row>
    <row r="1419" spans="2:9">
      <c r="B1419" s="116">
        <v>710056168</v>
      </c>
      <c r="C1419" s="119">
        <v>1</v>
      </c>
      <c r="D1419" s="120">
        <f>VLOOKUP(B1419,[3]ziaci!$A$1:$B$2102,2,FALSE)</f>
        <v>23.666666666666664</v>
      </c>
      <c r="E1419" s="119">
        <f>IFERROR(VLOOKUP(B1419,'[3]ZS s kniznicou'!$A$2:$A$1092,1,FALSE),0)</f>
        <v>0</v>
      </c>
      <c r="F1419" s="450" t="str">
        <f t="shared" si="33"/>
        <v>do 50</v>
      </c>
      <c r="G1419" s="451" t="str">
        <f t="shared" si="33"/>
        <v>do 50</v>
      </c>
      <c r="H1419" s="428"/>
      <c r="I1419" s="428"/>
    </row>
    <row r="1420" spans="2:9">
      <c r="B1420" s="116">
        <v>710057180</v>
      </c>
      <c r="C1420" s="119">
        <v>1</v>
      </c>
      <c r="D1420" s="120">
        <f>VLOOKUP(B1420,[3]ziaci!$A$1:$B$2102,2,FALSE)</f>
        <v>50</v>
      </c>
      <c r="E1420" s="119">
        <f>IFERROR(VLOOKUP(B1420,'[3]ZS s kniznicou'!$A$2:$A$1092,1,FALSE),0)</f>
        <v>0</v>
      </c>
      <c r="F1420" s="450" t="str">
        <f t="shared" si="33"/>
        <v>do 50</v>
      </c>
      <c r="G1420" s="451" t="str">
        <f t="shared" si="33"/>
        <v>do 50</v>
      </c>
      <c r="H1420" s="428"/>
      <c r="I1420" s="428"/>
    </row>
    <row r="1421" spans="2:9">
      <c r="B1421" s="116">
        <v>710057318</v>
      </c>
      <c r="C1421" s="119">
        <v>1</v>
      </c>
      <c r="D1421" s="120">
        <f>VLOOKUP(B1421,[3]ziaci!$A$1:$B$2102,2,FALSE)</f>
        <v>34.333333333333329</v>
      </c>
      <c r="E1421" s="119">
        <f>IFERROR(VLOOKUP(B1421,'[3]ZS s kniznicou'!$A$2:$A$1092,1,FALSE),0)</f>
        <v>0</v>
      </c>
      <c r="F1421" s="450" t="str">
        <f t="shared" si="33"/>
        <v>do 50</v>
      </c>
      <c r="G1421" s="451" t="str">
        <f t="shared" si="33"/>
        <v>do 50</v>
      </c>
      <c r="H1421" s="428"/>
      <c r="I1421" s="428"/>
    </row>
    <row r="1422" spans="2:9">
      <c r="B1422" s="116">
        <v>37836773</v>
      </c>
      <c r="C1422" s="119">
        <v>1</v>
      </c>
      <c r="D1422" s="120">
        <f>VLOOKUP(B1422,[3]ziaci!$A$1:$B$2102,2,FALSE)</f>
        <v>153.33333333333331</v>
      </c>
      <c r="E1422" s="119">
        <f>IFERROR(VLOOKUP(B1422,'[3]ZS s kniznicou'!$A$2:$A$1092,1,FALSE),0)</f>
        <v>0</v>
      </c>
      <c r="F1422" s="450" t="str">
        <f t="shared" si="33"/>
        <v>do 50</v>
      </c>
      <c r="G1422" s="451" t="str">
        <f t="shared" si="33"/>
        <v>151-250</v>
      </c>
      <c r="H1422" s="428"/>
      <c r="I1422" s="428"/>
    </row>
    <row r="1423" spans="2:9">
      <c r="B1423" s="116">
        <v>31870431</v>
      </c>
      <c r="C1423" s="119">
        <v>1</v>
      </c>
      <c r="D1423" s="120">
        <f>VLOOKUP(B1423,[3]ziaci!$A$1:$B$2102,2,FALSE)</f>
        <v>477</v>
      </c>
      <c r="E1423" s="119">
        <f>IFERROR(VLOOKUP(B1423,'[3]ZS s kniznicou'!$A$2:$A$1092,1,FALSE),0)</f>
        <v>0</v>
      </c>
      <c r="F1423" s="450" t="str">
        <f t="shared" si="33"/>
        <v>do 50</v>
      </c>
      <c r="G1423" s="451" t="str">
        <f t="shared" si="33"/>
        <v>251 a viac</v>
      </c>
      <c r="H1423" s="428"/>
      <c r="I1423" s="428"/>
    </row>
    <row r="1424" spans="2:9">
      <c r="B1424" s="116">
        <v>36126551</v>
      </c>
      <c r="C1424" s="119">
        <v>1</v>
      </c>
      <c r="D1424" s="120">
        <f>VLOOKUP(B1424,[3]ziaci!$A$1:$B$2102,2,FALSE)</f>
        <v>742</v>
      </c>
      <c r="E1424" s="119">
        <f>IFERROR(VLOOKUP(B1424,'[3]ZS s kniznicou'!$A$2:$A$1092,1,FALSE),0)</f>
        <v>0</v>
      </c>
      <c r="F1424" s="450" t="str">
        <f t="shared" si="33"/>
        <v>do 50</v>
      </c>
      <c r="G1424" s="451" t="str">
        <f t="shared" si="33"/>
        <v>251 a viac</v>
      </c>
      <c r="H1424" s="428"/>
      <c r="I1424" s="428"/>
    </row>
    <row r="1425" spans="2:9">
      <c r="B1425" s="116">
        <v>36125911</v>
      </c>
      <c r="C1425" s="119">
        <v>1</v>
      </c>
      <c r="D1425" s="120">
        <f>VLOOKUP(B1425,[3]ziaci!$A$1:$B$2102,2,FALSE)</f>
        <v>207.99999999999997</v>
      </c>
      <c r="E1425" s="119">
        <f>IFERROR(VLOOKUP(B1425,'[3]ZS s kniznicou'!$A$2:$A$1092,1,FALSE),0)</f>
        <v>0</v>
      </c>
      <c r="F1425" s="450" t="str">
        <f t="shared" si="33"/>
        <v>do 50</v>
      </c>
      <c r="G1425" s="451" t="str">
        <f t="shared" si="33"/>
        <v>151-250</v>
      </c>
      <c r="H1425" s="428"/>
      <c r="I1425" s="428"/>
    </row>
    <row r="1426" spans="2:9">
      <c r="B1426" s="116">
        <v>37914707</v>
      </c>
      <c r="C1426" s="119">
        <v>1</v>
      </c>
      <c r="D1426" s="120">
        <f>VLOOKUP(B1426,[3]ziaci!$A$1:$B$2102,2,FALSE)</f>
        <v>36.333333333333329</v>
      </c>
      <c r="E1426" s="119">
        <f>IFERROR(VLOOKUP(B1426,'[3]ZS s kniznicou'!$A$2:$A$1092,1,FALSE),0)</f>
        <v>0</v>
      </c>
      <c r="F1426" s="450" t="str">
        <f t="shared" si="33"/>
        <v>do 50</v>
      </c>
      <c r="G1426" s="451" t="str">
        <f t="shared" si="33"/>
        <v>do 50</v>
      </c>
      <c r="H1426" s="428"/>
      <c r="I1426" s="428"/>
    </row>
    <row r="1427" spans="2:9">
      <c r="B1427" s="116">
        <v>36126667</v>
      </c>
      <c r="C1427" s="119">
        <v>1</v>
      </c>
      <c r="D1427" s="120">
        <f>VLOOKUP(B1427,[3]ziaci!$A$1:$B$2102,2,FALSE)</f>
        <v>42.333333333333329</v>
      </c>
      <c r="E1427" s="119">
        <f>IFERROR(VLOOKUP(B1427,'[3]ZS s kniznicou'!$A$2:$A$1092,1,FALSE),0)</f>
        <v>0</v>
      </c>
      <c r="F1427" s="450" t="str">
        <f t="shared" si="33"/>
        <v>do 50</v>
      </c>
      <c r="G1427" s="451" t="str">
        <f t="shared" si="33"/>
        <v>do 50</v>
      </c>
      <c r="H1427" s="428"/>
      <c r="I1427" s="428"/>
    </row>
    <row r="1428" spans="2:9">
      <c r="B1428" s="116">
        <v>37865307</v>
      </c>
      <c r="C1428" s="119">
        <v>1</v>
      </c>
      <c r="D1428" s="120">
        <f>VLOOKUP(B1428,[3]ziaci!$A$1:$B$2102,2,FALSE)</f>
        <v>515.33333333333326</v>
      </c>
      <c r="E1428" s="119">
        <f>IFERROR(VLOOKUP(B1428,'[3]ZS s kniznicou'!$A$2:$A$1092,1,FALSE),0)</f>
        <v>0</v>
      </c>
      <c r="F1428" s="450" t="str">
        <f t="shared" si="33"/>
        <v>do 50</v>
      </c>
      <c r="G1428" s="451" t="str">
        <f t="shared" si="33"/>
        <v>251 a viac</v>
      </c>
      <c r="H1428" s="428"/>
      <c r="I1428" s="428"/>
    </row>
    <row r="1429" spans="2:9">
      <c r="B1429" s="116">
        <v>37865561</v>
      </c>
      <c r="C1429" s="119">
        <v>1</v>
      </c>
      <c r="D1429" s="120">
        <f>VLOOKUP(B1429,[3]ziaci!$A$1:$B$2102,2,FALSE)</f>
        <v>105.66666666666666</v>
      </c>
      <c r="E1429" s="119">
        <f>IFERROR(VLOOKUP(B1429,'[3]ZS s kniznicou'!$A$2:$A$1092,1,FALSE),0)</f>
        <v>0</v>
      </c>
      <c r="F1429" s="450" t="str">
        <f t="shared" si="33"/>
        <v>do 50</v>
      </c>
      <c r="G1429" s="451" t="str">
        <f t="shared" si="33"/>
        <v>51-150</v>
      </c>
      <c r="H1429" s="428"/>
      <c r="I1429" s="428"/>
    </row>
    <row r="1430" spans="2:9">
      <c r="B1430" s="116">
        <v>37865447</v>
      </c>
      <c r="C1430" s="119">
        <v>1</v>
      </c>
      <c r="D1430" s="120">
        <f>VLOOKUP(B1430,[3]ziaci!$A$1:$B$2102,2,FALSE)</f>
        <v>206.33333333333331</v>
      </c>
      <c r="E1430" s="119">
        <f>IFERROR(VLOOKUP(B1430,'[3]ZS s kniznicou'!$A$2:$A$1092,1,FALSE),0)</f>
        <v>0</v>
      </c>
      <c r="F1430" s="450" t="str">
        <f t="shared" si="33"/>
        <v>do 50</v>
      </c>
      <c r="G1430" s="451" t="str">
        <f t="shared" si="33"/>
        <v>151-250</v>
      </c>
      <c r="H1430" s="428"/>
      <c r="I1430" s="428"/>
    </row>
    <row r="1431" spans="2:9">
      <c r="B1431" s="116">
        <v>37863649</v>
      </c>
      <c r="C1431" s="119">
        <v>1</v>
      </c>
      <c r="D1431" s="120">
        <f>VLOOKUP(B1431,[3]ziaci!$A$1:$B$2102,2,FALSE)</f>
        <v>411.66666666666663</v>
      </c>
      <c r="E1431" s="119">
        <f>IFERROR(VLOOKUP(B1431,'[3]ZS s kniznicou'!$A$2:$A$1092,1,FALSE),0)</f>
        <v>0</v>
      </c>
      <c r="F1431" s="450" t="str">
        <f t="shared" ref="F1431:G1494" si="34">IF(C1431&lt;51,"do 50",IF(C1431&lt;151,"51-150",IF(C1431&lt;251,"151-250","251 a viac")))</f>
        <v>do 50</v>
      </c>
      <c r="G1431" s="451" t="str">
        <f t="shared" si="34"/>
        <v>251 a viac</v>
      </c>
      <c r="H1431" s="428"/>
      <c r="I1431" s="428"/>
    </row>
    <row r="1432" spans="2:9">
      <c r="B1432" s="116">
        <v>710178263</v>
      </c>
      <c r="C1432" s="119">
        <v>1</v>
      </c>
      <c r="D1432" s="120">
        <f>VLOOKUP(B1432,[3]ziaci!$A$1:$B$2102,2,FALSE)</f>
        <v>10.333333333333332</v>
      </c>
      <c r="E1432" s="119">
        <f>IFERROR(VLOOKUP(B1432,'[3]ZS s kniznicou'!$A$2:$A$1092,1,FALSE),0)</f>
        <v>0</v>
      </c>
      <c r="F1432" s="450" t="str">
        <f t="shared" si="34"/>
        <v>do 50</v>
      </c>
      <c r="G1432" s="451" t="str">
        <f t="shared" si="34"/>
        <v>do 50</v>
      </c>
      <c r="H1432" s="428"/>
      <c r="I1432" s="428"/>
    </row>
    <row r="1433" spans="2:9">
      <c r="B1433" s="116">
        <v>710056583</v>
      </c>
      <c r="C1433" s="119">
        <v>1</v>
      </c>
      <c r="D1433" s="120">
        <f>VLOOKUP(B1433,[3]ziaci!$A$1:$B$2102,2,FALSE)</f>
        <v>18.333333333333332</v>
      </c>
      <c r="E1433" s="119">
        <f>IFERROR(VLOOKUP(B1433,'[3]ZS s kniznicou'!$A$2:$A$1092,1,FALSE),0)</f>
        <v>0</v>
      </c>
      <c r="F1433" s="450" t="str">
        <f t="shared" si="34"/>
        <v>do 50</v>
      </c>
      <c r="G1433" s="451" t="str">
        <f t="shared" si="34"/>
        <v>do 50</v>
      </c>
      <c r="H1433" s="428"/>
      <c r="I1433" s="428"/>
    </row>
    <row r="1434" spans="2:9">
      <c r="B1434" s="116">
        <v>710056060</v>
      </c>
      <c r="C1434" s="119">
        <v>1</v>
      </c>
      <c r="D1434" s="120">
        <f>VLOOKUP(B1434,[3]ziaci!$A$1:$B$2102,2,FALSE)</f>
        <v>11.666666666666664</v>
      </c>
      <c r="E1434" s="119">
        <f>IFERROR(VLOOKUP(B1434,'[3]ZS s kniznicou'!$A$2:$A$1092,1,FALSE),0)</f>
        <v>0</v>
      </c>
      <c r="F1434" s="450" t="str">
        <f t="shared" si="34"/>
        <v>do 50</v>
      </c>
      <c r="G1434" s="451" t="str">
        <f t="shared" si="34"/>
        <v>do 50</v>
      </c>
      <c r="H1434" s="428"/>
      <c r="I1434" s="428"/>
    </row>
    <row r="1435" spans="2:9">
      <c r="B1435" s="116">
        <v>37861409</v>
      </c>
      <c r="C1435" s="119">
        <v>1</v>
      </c>
      <c r="D1435" s="120">
        <f>VLOOKUP(B1435,[3]ziaci!$A$1:$B$2102,2,FALSE)</f>
        <v>174</v>
      </c>
      <c r="E1435" s="119">
        <f>IFERROR(VLOOKUP(B1435,'[3]ZS s kniznicou'!$A$2:$A$1092,1,FALSE),0)</f>
        <v>0</v>
      </c>
      <c r="F1435" s="450" t="str">
        <f t="shared" si="34"/>
        <v>do 50</v>
      </c>
      <c r="G1435" s="451" t="str">
        <f t="shared" si="34"/>
        <v>151-250</v>
      </c>
      <c r="H1435" s="428"/>
      <c r="I1435" s="428"/>
    </row>
    <row r="1436" spans="2:9">
      <c r="B1436" s="116">
        <v>710094319</v>
      </c>
      <c r="C1436" s="119">
        <v>1</v>
      </c>
      <c r="D1436" s="120">
        <f>VLOOKUP(B1436,[3]ziaci!$A$1:$B$2102,2,FALSE)</f>
        <v>27.333333333333329</v>
      </c>
      <c r="E1436" s="119">
        <f>IFERROR(VLOOKUP(B1436,'[3]ZS s kniznicou'!$A$2:$A$1092,1,FALSE),0)</f>
        <v>0</v>
      </c>
      <c r="F1436" s="450" t="str">
        <f t="shared" si="34"/>
        <v>do 50</v>
      </c>
      <c r="G1436" s="451" t="str">
        <f t="shared" si="34"/>
        <v>do 50</v>
      </c>
      <c r="H1436" s="428"/>
      <c r="I1436" s="428"/>
    </row>
    <row r="1437" spans="2:9">
      <c r="B1437" s="116">
        <v>37865102</v>
      </c>
      <c r="C1437" s="119">
        <v>1</v>
      </c>
      <c r="D1437" s="120">
        <f>VLOOKUP(B1437,[3]ziaci!$A$1:$B$2102,2,FALSE)</f>
        <v>158.33333333333331</v>
      </c>
      <c r="E1437" s="119">
        <f>IFERROR(VLOOKUP(B1437,'[3]ZS s kniznicou'!$A$2:$A$1092,1,FALSE),0)</f>
        <v>0</v>
      </c>
      <c r="F1437" s="450" t="str">
        <f t="shared" si="34"/>
        <v>do 50</v>
      </c>
      <c r="G1437" s="451" t="str">
        <f t="shared" si="34"/>
        <v>151-250</v>
      </c>
      <c r="H1437" s="428"/>
      <c r="I1437" s="428"/>
    </row>
    <row r="1438" spans="2:9">
      <c r="B1438" s="116">
        <v>710060238</v>
      </c>
      <c r="C1438" s="119">
        <v>1</v>
      </c>
      <c r="D1438" s="120">
        <f>VLOOKUP(B1438,[3]ziaci!$A$1:$B$2102,2,FALSE)</f>
        <v>55</v>
      </c>
      <c r="E1438" s="119">
        <f>IFERROR(VLOOKUP(B1438,'[3]ZS s kniznicou'!$A$2:$A$1092,1,FALSE),0)</f>
        <v>710060238</v>
      </c>
      <c r="F1438" s="450" t="str">
        <f t="shared" si="34"/>
        <v>do 50</v>
      </c>
      <c r="G1438" s="451" t="str">
        <f t="shared" si="34"/>
        <v>51-150</v>
      </c>
      <c r="H1438" s="428"/>
      <c r="I1438" s="428"/>
    </row>
    <row r="1439" spans="2:9">
      <c r="B1439" s="116">
        <v>31825435</v>
      </c>
      <c r="C1439" s="119">
        <v>1</v>
      </c>
      <c r="D1439" s="120">
        <f>VLOOKUP(B1439,[3]ziaci!$A$1:$B$2102,2,FALSE)</f>
        <v>102.33333333333331</v>
      </c>
      <c r="E1439" s="119">
        <f>IFERROR(VLOOKUP(B1439,'[3]ZS s kniznicou'!$A$2:$A$1092,1,FALSE),0)</f>
        <v>0</v>
      </c>
      <c r="F1439" s="450" t="str">
        <f t="shared" si="34"/>
        <v>do 50</v>
      </c>
      <c r="G1439" s="451" t="str">
        <f t="shared" si="34"/>
        <v>51-150</v>
      </c>
      <c r="H1439" s="428"/>
      <c r="I1439" s="428"/>
    </row>
    <row r="1440" spans="2:9">
      <c r="B1440" s="116">
        <v>37900960</v>
      </c>
      <c r="C1440" s="119">
        <v>1</v>
      </c>
      <c r="D1440" s="120">
        <f>VLOOKUP(B1440,[3]ziaci!$A$1:$B$2102,2,FALSE)</f>
        <v>69</v>
      </c>
      <c r="E1440" s="119">
        <f>IFERROR(VLOOKUP(B1440,'[3]ZS s kniznicou'!$A$2:$A$1092,1,FALSE),0)</f>
        <v>0</v>
      </c>
      <c r="F1440" s="450" t="str">
        <f t="shared" si="34"/>
        <v>do 50</v>
      </c>
      <c r="G1440" s="451" t="str">
        <f t="shared" si="34"/>
        <v>51-150</v>
      </c>
      <c r="H1440" s="428"/>
      <c r="I1440" s="428"/>
    </row>
    <row r="1441" spans="2:9">
      <c r="B1441" s="116">
        <v>42220939</v>
      </c>
      <c r="C1441" s="119">
        <v>1</v>
      </c>
      <c r="D1441" s="120">
        <f>VLOOKUP(B1441,[3]ziaci!$A$1:$B$2102,2,FALSE)</f>
        <v>114.33333333333333</v>
      </c>
      <c r="E1441" s="119">
        <f>IFERROR(VLOOKUP(B1441,'[3]ZS s kniznicou'!$A$2:$A$1092,1,FALSE),0)</f>
        <v>0</v>
      </c>
      <c r="F1441" s="450" t="str">
        <f t="shared" si="34"/>
        <v>do 50</v>
      </c>
      <c r="G1441" s="451" t="str">
        <f t="shared" si="34"/>
        <v>51-150</v>
      </c>
      <c r="H1441" s="428"/>
      <c r="I1441" s="428"/>
    </row>
    <row r="1442" spans="2:9">
      <c r="B1442" s="116">
        <v>37813102</v>
      </c>
      <c r="C1442" s="119">
        <v>1</v>
      </c>
      <c r="D1442" s="120">
        <f>VLOOKUP(B1442,[3]ziaci!$A$1:$B$2102,2,FALSE)</f>
        <v>140</v>
      </c>
      <c r="E1442" s="119">
        <f>IFERROR(VLOOKUP(B1442,'[3]ZS s kniznicou'!$A$2:$A$1092,1,FALSE),0)</f>
        <v>0</v>
      </c>
      <c r="F1442" s="450" t="str">
        <f t="shared" si="34"/>
        <v>do 50</v>
      </c>
      <c r="G1442" s="451" t="str">
        <f t="shared" si="34"/>
        <v>51-150</v>
      </c>
      <c r="H1442" s="428"/>
      <c r="I1442" s="428"/>
    </row>
    <row r="1443" spans="2:9">
      <c r="B1443" s="116">
        <v>37810413</v>
      </c>
      <c r="C1443" s="119">
        <v>1</v>
      </c>
      <c r="D1443" s="120">
        <f>VLOOKUP(B1443,[3]ziaci!$A$1:$B$2102,2,FALSE)</f>
        <v>197.33333333333331</v>
      </c>
      <c r="E1443" s="119">
        <f>IFERROR(VLOOKUP(B1443,'[3]ZS s kniznicou'!$A$2:$A$1092,1,FALSE),0)</f>
        <v>0</v>
      </c>
      <c r="F1443" s="450" t="str">
        <f t="shared" si="34"/>
        <v>do 50</v>
      </c>
      <c r="G1443" s="451" t="str">
        <f t="shared" si="34"/>
        <v>151-250</v>
      </c>
      <c r="H1443" s="428"/>
      <c r="I1443" s="428"/>
    </row>
    <row r="1444" spans="2:9">
      <c r="B1444" s="116">
        <v>37812106</v>
      </c>
      <c r="C1444" s="119">
        <v>1</v>
      </c>
      <c r="D1444" s="120">
        <f>VLOOKUP(B1444,[3]ziaci!$A$1:$B$2102,2,FALSE)</f>
        <v>202.66666666666666</v>
      </c>
      <c r="E1444" s="119">
        <f>IFERROR(VLOOKUP(B1444,'[3]ZS s kniznicou'!$A$2:$A$1092,1,FALSE),0)</f>
        <v>0</v>
      </c>
      <c r="F1444" s="450" t="str">
        <f t="shared" si="34"/>
        <v>do 50</v>
      </c>
      <c r="G1444" s="451" t="str">
        <f t="shared" si="34"/>
        <v>151-250</v>
      </c>
      <c r="H1444" s="428"/>
      <c r="I1444" s="428"/>
    </row>
    <row r="1445" spans="2:9">
      <c r="B1445" s="116">
        <v>50613138</v>
      </c>
      <c r="C1445" s="119">
        <v>1</v>
      </c>
      <c r="D1445" s="120">
        <f>VLOOKUP(B1445,[3]ziaci!$A$1:$B$2102,2,FALSE)</f>
        <v>23.666666666666664</v>
      </c>
      <c r="E1445" s="119">
        <f>IFERROR(VLOOKUP(B1445,'[3]ZS s kniznicou'!$A$2:$A$1092,1,FALSE),0)</f>
        <v>0</v>
      </c>
      <c r="F1445" s="450" t="str">
        <f t="shared" si="34"/>
        <v>do 50</v>
      </c>
      <c r="G1445" s="451" t="str">
        <f t="shared" si="34"/>
        <v>do 50</v>
      </c>
      <c r="H1445" s="428"/>
      <c r="I1445" s="428"/>
    </row>
    <row r="1446" spans="2:9">
      <c r="B1446" s="116">
        <v>37813196</v>
      </c>
      <c r="C1446" s="119">
        <v>1</v>
      </c>
      <c r="D1446" s="120">
        <f>VLOOKUP(B1446,[3]ziaci!$A$1:$B$2102,2,FALSE)</f>
        <v>154</v>
      </c>
      <c r="E1446" s="119">
        <f>IFERROR(VLOOKUP(B1446,'[3]ZS s kniznicou'!$A$2:$A$1092,1,FALSE),0)</f>
        <v>0</v>
      </c>
      <c r="F1446" s="450" t="str">
        <f t="shared" si="34"/>
        <v>do 50</v>
      </c>
      <c r="G1446" s="451" t="str">
        <f t="shared" si="34"/>
        <v>151-250</v>
      </c>
      <c r="H1446" s="428"/>
      <c r="I1446" s="428"/>
    </row>
    <row r="1447" spans="2:9">
      <c r="B1447" s="116">
        <v>37813439</v>
      </c>
      <c r="C1447" s="119">
        <v>1</v>
      </c>
      <c r="D1447" s="120">
        <f>VLOOKUP(B1447,[3]ziaci!$A$1:$B$2102,2,FALSE)</f>
        <v>44.333333333333329</v>
      </c>
      <c r="E1447" s="119">
        <f>IFERROR(VLOOKUP(B1447,'[3]ZS s kniznicou'!$A$2:$A$1092,1,FALSE),0)</f>
        <v>0</v>
      </c>
      <c r="F1447" s="450" t="str">
        <f t="shared" si="34"/>
        <v>do 50</v>
      </c>
      <c r="G1447" s="451" t="str">
        <f t="shared" si="34"/>
        <v>do 50</v>
      </c>
      <c r="H1447" s="428"/>
      <c r="I1447" s="428"/>
    </row>
    <row r="1448" spans="2:9">
      <c r="B1448" s="116">
        <v>37833472</v>
      </c>
      <c r="C1448" s="119">
        <v>1</v>
      </c>
      <c r="D1448" s="120">
        <f>VLOOKUP(B1448,[3]ziaci!$A$1:$B$2102,2,FALSE)</f>
        <v>216.66666666666666</v>
      </c>
      <c r="E1448" s="119">
        <f>IFERROR(VLOOKUP(B1448,'[3]ZS s kniznicou'!$A$2:$A$1092,1,FALSE),0)</f>
        <v>37833472</v>
      </c>
      <c r="F1448" s="450" t="str">
        <f t="shared" si="34"/>
        <v>do 50</v>
      </c>
      <c r="G1448" s="451" t="str">
        <f t="shared" si="34"/>
        <v>151-250</v>
      </c>
      <c r="H1448" s="428"/>
      <c r="I1448" s="428"/>
    </row>
    <row r="1449" spans="2:9">
      <c r="B1449" s="116">
        <v>37813030</v>
      </c>
      <c r="C1449" s="119">
        <v>1</v>
      </c>
      <c r="D1449" s="120">
        <f>VLOOKUP(B1449,[3]ziaci!$A$1:$B$2102,2,FALSE)</f>
        <v>260</v>
      </c>
      <c r="E1449" s="119">
        <f>IFERROR(VLOOKUP(B1449,'[3]ZS s kniznicou'!$A$2:$A$1092,1,FALSE),0)</f>
        <v>0</v>
      </c>
      <c r="F1449" s="450" t="str">
        <f t="shared" si="34"/>
        <v>do 50</v>
      </c>
      <c r="G1449" s="451" t="str">
        <f t="shared" si="34"/>
        <v>251 a viac</v>
      </c>
      <c r="H1449" s="428"/>
      <c r="I1449" s="428"/>
    </row>
    <row r="1450" spans="2:9">
      <c r="B1450" s="116">
        <v>37809733</v>
      </c>
      <c r="C1450" s="119">
        <v>1</v>
      </c>
      <c r="D1450" s="120">
        <f>VLOOKUP(B1450,[3]ziaci!$A$1:$B$2102,2,FALSE)</f>
        <v>131.66666666666666</v>
      </c>
      <c r="E1450" s="119">
        <f>IFERROR(VLOOKUP(B1450,'[3]ZS s kniznicou'!$A$2:$A$1092,1,FALSE),0)</f>
        <v>0</v>
      </c>
      <c r="F1450" s="450" t="str">
        <f t="shared" si="34"/>
        <v>do 50</v>
      </c>
      <c r="G1450" s="451" t="str">
        <f t="shared" si="34"/>
        <v>51-150</v>
      </c>
      <c r="H1450" s="428"/>
      <c r="I1450" s="428"/>
    </row>
    <row r="1451" spans="2:9">
      <c r="B1451" s="116">
        <v>37904299</v>
      </c>
      <c r="C1451" s="119">
        <v>1</v>
      </c>
      <c r="D1451" s="120">
        <f>VLOOKUP(B1451,[3]ziaci!$A$1:$B$2102,2,FALSE)</f>
        <v>389.33333333333331</v>
      </c>
      <c r="E1451" s="119">
        <f>IFERROR(VLOOKUP(B1451,'[3]ZS s kniznicou'!$A$2:$A$1092,1,FALSE),0)</f>
        <v>0</v>
      </c>
      <c r="F1451" s="450" t="str">
        <f t="shared" si="34"/>
        <v>do 50</v>
      </c>
      <c r="G1451" s="451" t="str">
        <f t="shared" si="34"/>
        <v>251 a viac</v>
      </c>
      <c r="H1451" s="428"/>
      <c r="I1451" s="428"/>
    </row>
    <row r="1452" spans="2:9">
      <c r="B1452" s="116">
        <v>42192609</v>
      </c>
      <c r="C1452" s="119">
        <v>1</v>
      </c>
      <c r="D1452" s="120">
        <f>VLOOKUP(B1452,[3]ziaci!$A$1:$B$2102,2,FALSE)</f>
        <v>35.333333333333329</v>
      </c>
      <c r="E1452" s="119">
        <f>IFERROR(VLOOKUP(B1452,'[3]ZS s kniznicou'!$A$2:$A$1092,1,FALSE),0)</f>
        <v>0</v>
      </c>
      <c r="F1452" s="450" t="str">
        <f t="shared" si="34"/>
        <v>do 50</v>
      </c>
      <c r="G1452" s="451" t="str">
        <f t="shared" si="34"/>
        <v>do 50</v>
      </c>
      <c r="H1452" s="428"/>
      <c r="I1452" s="428"/>
    </row>
    <row r="1453" spans="2:9">
      <c r="B1453" s="116">
        <v>710058780</v>
      </c>
      <c r="C1453" s="119">
        <v>1</v>
      </c>
      <c r="D1453" s="120">
        <f>VLOOKUP(B1453,[3]ziaci!$A$1:$B$2102,2,FALSE)</f>
        <v>14</v>
      </c>
      <c r="E1453" s="119">
        <f>IFERROR(VLOOKUP(B1453,'[3]ZS s kniznicou'!$A$2:$A$1092,1,FALSE),0)</f>
        <v>0</v>
      </c>
      <c r="F1453" s="450" t="str">
        <f t="shared" si="34"/>
        <v>do 50</v>
      </c>
      <c r="G1453" s="451" t="str">
        <f t="shared" si="34"/>
        <v>do 50</v>
      </c>
      <c r="H1453" s="428"/>
      <c r="I1453" s="428"/>
    </row>
    <row r="1454" spans="2:9">
      <c r="B1454" s="116">
        <v>710058900</v>
      </c>
      <c r="C1454" s="119">
        <v>1</v>
      </c>
      <c r="D1454" s="120">
        <f>VLOOKUP(B1454,[3]ziaci!$A$1:$B$2102,2,FALSE)</f>
        <v>12</v>
      </c>
      <c r="E1454" s="119">
        <f>IFERROR(VLOOKUP(B1454,'[3]ZS s kniznicou'!$A$2:$A$1092,1,FALSE),0)</f>
        <v>0</v>
      </c>
      <c r="F1454" s="450" t="str">
        <f t="shared" si="34"/>
        <v>do 50</v>
      </c>
      <c r="G1454" s="451" t="str">
        <f t="shared" si="34"/>
        <v>do 50</v>
      </c>
      <c r="H1454" s="428"/>
      <c r="I1454" s="428"/>
    </row>
    <row r="1455" spans="2:9">
      <c r="B1455" s="116">
        <v>710060084</v>
      </c>
      <c r="C1455" s="119">
        <v>1</v>
      </c>
      <c r="D1455" s="120">
        <f>VLOOKUP(B1455,[3]ziaci!$A$1:$B$2102,2,FALSE)</f>
        <v>12.666666666666666</v>
      </c>
      <c r="E1455" s="119">
        <f>IFERROR(VLOOKUP(B1455,'[3]ZS s kniznicou'!$A$2:$A$1092,1,FALSE),0)</f>
        <v>0</v>
      </c>
      <c r="F1455" s="450" t="str">
        <f t="shared" si="34"/>
        <v>do 50</v>
      </c>
      <c r="G1455" s="451" t="str">
        <f t="shared" si="34"/>
        <v>do 50</v>
      </c>
      <c r="H1455" s="428"/>
      <c r="I1455" s="428"/>
    </row>
    <row r="1456" spans="2:9">
      <c r="B1456" s="116">
        <v>37888552</v>
      </c>
      <c r="C1456" s="119">
        <v>1</v>
      </c>
      <c r="D1456" s="120">
        <f>VLOOKUP(B1456,[3]ziaci!$A$1:$B$2102,2,FALSE)</f>
        <v>76.333333333333329</v>
      </c>
      <c r="E1456" s="119">
        <f>IFERROR(VLOOKUP(B1456,'[3]ZS s kniznicou'!$A$2:$A$1092,1,FALSE),0)</f>
        <v>0</v>
      </c>
      <c r="F1456" s="450" t="str">
        <f t="shared" si="34"/>
        <v>do 50</v>
      </c>
      <c r="G1456" s="451" t="str">
        <f t="shared" si="34"/>
        <v>51-150</v>
      </c>
      <c r="H1456" s="428"/>
      <c r="I1456" s="428"/>
    </row>
    <row r="1457" spans="2:9">
      <c r="B1457" s="116">
        <v>710060157</v>
      </c>
      <c r="C1457" s="119">
        <v>1</v>
      </c>
      <c r="D1457" s="120">
        <f>VLOOKUP(B1457,[3]ziaci!$A$1:$B$2102,2,FALSE)</f>
        <v>23.333333333333329</v>
      </c>
      <c r="E1457" s="119">
        <f>IFERROR(VLOOKUP(B1457,'[3]ZS s kniznicou'!$A$2:$A$1092,1,FALSE),0)</f>
        <v>0</v>
      </c>
      <c r="F1457" s="450" t="str">
        <f t="shared" si="34"/>
        <v>do 50</v>
      </c>
      <c r="G1457" s="451" t="str">
        <f t="shared" si="34"/>
        <v>do 50</v>
      </c>
      <c r="H1457" s="428"/>
      <c r="I1457" s="428"/>
    </row>
    <row r="1458" spans="2:9">
      <c r="B1458" s="116">
        <v>31825281</v>
      </c>
      <c r="C1458" s="119">
        <v>1</v>
      </c>
      <c r="D1458" s="120">
        <f>VLOOKUP(B1458,[3]ziaci!$A$1:$B$2102,2,FALSE)</f>
        <v>45.333333333333329</v>
      </c>
      <c r="E1458" s="119">
        <f>IFERROR(VLOOKUP(B1458,'[3]ZS s kniznicou'!$A$2:$A$1092,1,FALSE),0)</f>
        <v>0</v>
      </c>
      <c r="F1458" s="450" t="str">
        <f t="shared" si="34"/>
        <v>do 50</v>
      </c>
      <c r="G1458" s="451" t="str">
        <f t="shared" si="34"/>
        <v>do 50</v>
      </c>
      <c r="H1458" s="428"/>
      <c r="I1458" s="428"/>
    </row>
    <row r="1459" spans="2:9">
      <c r="B1459" s="116">
        <v>31897797</v>
      </c>
      <c r="C1459" s="119">
        <v>1</v>
      </c>
      <c r="D1459" s="120">
        <f>VLOOKUP(B1459,[3]ziaci!$A$1:$B$2102,2,FALSE)</f>
        <v>5.333333333333333</v>
      </c>
      <c r="E1459" s="119">
        <f>IFERROR(VLOOKUP(B1459,'[3]ZS s kniznicou'!$A$2:$A$1092,1,FALSE),0)</f>
        <v>0</v>
      </c>
      <c r="F1459" s="450" t="str">
        <f t="shared" si="34"/>
        <v>do 50</v>
      </c>
      <c r="G1459" s="451" t="str">
        <f t="shared" si="34"/>
        <v>do 50</v>
      </c>
      <c r="H1459" s="428"/>
      <c r="I1459" s="428"/>
    </row>
    <row r="1460" spans="2:9">
      <c r="B1460" s="116">
        <v>42002931</v>
      </c>
      <c r="C1460" s="119">
        <v>1</v>
      </c>
      <c r="D1460" s="120">
        <f>VLOOKUP(B1460,[3]ziaci!$A$1:$B$2102,2,FALSE)</f>
        <v>356.66666666666663</v>
      </c>
      <c r="E1460" s="119">
        <f>IFERROR(VLOOKUP(B1460,'[3]ZS s kniznicou'!$A$2:$A$1092,1,FALSE),0)</f>
        <v>0</v>
      </c>
      <c r="F1460" s="450" t="str">
        <f t="shared" si="34"/>
        <v>do 50</v>
      </c>
      <c r="G1460" s="451" t="str">
        <f t="shared" si="34"/>
        <v>251 a viac</v>
      </c>
      <c r="H1460" s="428"/>
      <c r="I1460" s="428"/>
    </row>
    <row r="1461" spans="2:9">
      <c r="B1461" s="116">
        <v>37896083</v>
      </c>
      <c r="C1461" s="119">
        <v>1</v>
      </c>
      <c r="D1461" s="120">
        <f>VLOOKUP(B1461,[3]ziaci!$A$1:$B$2102,2,FALSE)</f>
        <v>198.33333333333331</v>
      </c>
      <c r="E1461" s="119">
        <f>IFERROR(VLOOKUP(B1461,'[3]ZS s kniznicou'!$A$2:$A$1092,1,FALSE),0)</f>
        <v>0</v>
      </c>
      <c r="F1461" s="450" t="str">
        <f t="shared" si="34"/>
        <v>do 50</v>
      </c>
      <c r="G1461" s="451" t="str">
        <f t="shared" si="34"/>
        <v>151-250</v>
      </c>
      <c r="H1461" s="428"/>
      <c r="I1461" s="428"/>
    </row>
    <row r="1462" spans="2:9">
      <c r="B1462" s="116">
        <v>37873946</v>
      </c>
      <c r="C1462" s="119">
        <v>1</v>
      </c>
      <c r="D1462" s="120">
        <f>VLOOKUP(B1462,[3]ziaci!$A$1:$B$2102,2,FALSE)</f>
        <v>13.333333333333332</v>
      </c>
      <c r="E1462" s="119">
        <f>IFERROR(VLOOKUP(B1462,'[3]ZS s kniznicou'!$A$2:$A$1092,1,FALSE),0)</f>
        <v>0</v>
      </c>
      <c r="F1462" s="450" t="str">
        <f t="shared" si="34"/>
        <v>do 50</v>
      </c>
      <c r="G1462" s="451" t="str">
        <f t="shared" si="34"/>
        <v>do 50</v>
      </c>
      <c r="H1462" s="428"/>
      <c r="I1462" s="428"/>
    </row>
    <row r="1463" spans="2:9">
      <c r="B1463" s="116">
        <v>710060645</v>
      </c>
      <c r="C1463" s="119">
        <v>1</v>
      </c>
      <c r="D1463" s="120">
        <f>VLOOKUP(B1463,[3]ziaci!$A$1:$B$2102,2,FALSE)</f>
        <v>18.333333333333332</v>
      </c>
      <c r="E1463" s="119">
        <f>IFERROR(VLOOKUP(B1463,'[3]ZS s kniznicou'!$A$2:$A$1092,1,FALSE),0)</f>
        <v>0</v>
      </c>
      <c r="F1463" s="450" t="str">
        <f t="shared" si="34"/>
        <v>do 50</v>
      </c>
      <c r="G1463" s="451" t="str">
        <f t="shared" si="34"/>
        <v>do 50</v>
      </c>
      <c r="H1463" s="428"/>
      <c r="I1463" s="428"/>
    </row>
    <row r="1464" spans="2:9">
      <c r="B1464" s="116">
        <v>710148471</v>
      </c>
      <c r="C1464" s="119">
        <v>1</v>
      </c>
      <c r="D1464" s="120">
        <f>VLOOKUP(B1464,[3]ziaci!$A$1:$B$2102,2,FALSE)</f>
        <v>12.333333333333332</v>
      </c>
      <c r="E1464" s="119">
        <f>IFERROR(VLOOKUP(B1464,'[3]ZS s kniznicou'!$A$2:$A$1092,1,FALSE),0)</f>
        <v>0</v>
      </c>
      <c r="F1464" s="450" t="str">
        <f t="shared" si="34"/>
        <v>do 50</v>
      </c>
      <c r="G1464" s="451" t="str">
        <f t="shared" si="34"/>
        <v>do 50</v>
      </c>
      <c r="H1464" s="428"/>
      <c r="I1464" s="428"/>
    </row>
    <row r="1465" spans="2:9">
      <c r="B1465" s="116">
        <v>37873652</v>
      </c>
      <c r="C1465" s="119">
        <v>1</v>
      </c>
      <c r="D1465" s="120">
        <f>VLOOKUP(B1465,[3]ziaci!$A$1:$B$2102,2,FALSE)</f>
        <v>13</v>
      </c>
      <c r="E1465" s="119">
        <f>IFERROR(VLOOKUP(B1465,'[3]ZS s kniznicou'!$A$2:$A$1092,1,FALSE),0)</f>
        <v>0</v>
      </c>
      <c r="F1465" s="450" t="str">
        <f t="shared" si="34"/>
        <v>do 50</v>
      </c>
      <c r="G1465" s="451" t="str">
        <f t="shared" si="34"/>
        <v>do 50</v>
      </c>
      <c r="H1465" s="428"/>
      <c r="I1465" s="428"/>
    </row>
    <row r="1466" spans="2:9">
      <c r="B1466" s="116">
        <v>17068215</v>
      </c>
      <c r="C1466" s="119">
        <v>1</v>
      </c>
      <c r="D1466" s="120">
        <f>VLOOKUP(B1466,[3]ziaci!$A$1:$B$2102,2,FALSE)</f>
        <v>440.33333333333331</v>
      </c>
      <c r="E1466" s="119">
        <f>IFERROR(VLOOKUP(B1466,'[3]ZS s kniznicou'!$A$2:$A$1092,1,FALSE),0)</f>
        <v>0</v>
      </c>
      <c r="F1466" s="450" t="str">
        <f t="shared" si="34"/>
        <v>do 50</v>
      </c>
      <c r="G1466" s="451" t="str">
        <f t="shared" si="34"/>
        <v>251 a viac</v>
      </c>
      <c r="H1466" s="428"/>
      <c r="I1466" s="428"/>
    </row>
    <row r="1467" spans="2:9">
      <c r="B1467" s="116">
        <v>710263465</v>
      </c>
      <c r="C1467" s="119">
        <v>1</v>
      </c>
      <c r="D1467" s="120">
        <f>VLOOKUP(B1467,[3]ziaci!$A$1:$B$2102,2,FALSE)</f>
        <v>19.333333333333332</v>
      </c>
      <c r="E1467" s="119">
        <f>IFERROR(VLOOKUP(B1467,'[3]ZS s kniznicou'!$A$2:$A$1092,1,FALSE),0)</f>
        <v>0</v>
      </c>
      <c r="F1467" s="450" t="str">
        <f t="shared" si="34"/>
        <v>do 50</v>
      </c>
      <c r="G1467" s="451" t="str">
        <f t="shared" si="34"/>
        <v>do 50</v>
      </c>
      <c r="H1467" s="428"/>
      <c r="I1467" s="428"/>
    </row>
    <row r="1468" spans="2:9">
      <c r="B1468" s="116">
        <v>710062362</v>
      </c>
      <c r="C1468" s="119">
        <v>1</v>
      </c>
      <c r="D1468" s="120">
        <f>VLOOKUP(B1468,[3]ziaci!$A$1:$B$2102,2,FALSE)</f>
        <v>36</v>
      </c>
      <c r="E1468" s="119">
        <f>IFERROR(VLOOKUP(B1468,'[3]ZS s kniznicou'!$A$2:$A$1092,1,FALSE),0)</f>
        <v>0</v>
      </c>
      <c r="F1468" s="450" t="str">
        <f t="shared" si="34"/>
        <v>do 50</v>
      </c>
      <c r="G1468" s="451" t="str">
        <f t="shared" si="34"/>
        <v>do 50</v>
      </c>
      <c r="H1468" s="428"/>
      <c r="I1468" s="428"/>
    </row>
    <row r="1469" spans="2:9">
      <c r="B1469" s="116">
        <v>710062761</v>
      </c>
      <c r="C1469" s="119">
        <v>1</v>
      </c>
      <c r="D1469" s="120">
        <f>VLOOKUP(B1469,[3]ziaci!$A$1:$B$2102,2,FALSE)</f>
        <v>24</v>
      </c>
      <c r="E1469" s="119">
        <f>IFERROR(VLOOKUP(B1469,'[3]ZS s kniznicou'!$A$2:$A$1092,1,FALSE),0)</f>
        <v>0</v>
      </c>
      <c r="F1469" s="450" t="str">
        <f t="shared" si="34"/>
        <v>do 50</v>
      </c>
      <c r="G1469" s="451" t="str">
        <f t="shared" si="34"/>
        <v>do 50</v>
      </c>
      <c r="H1469" s="428"/>
      <c r="I1469" s="428"/>
    </row>
    <row r="1470" spans="2:9">
      <c r="B1470" s="116">
        <v>37947800</v>
      </c>
      <c r="C1470" s="119">
        <v>1</v>
      </c>
      <c r="D1470" s="120">
        <f>VLOOKUP(B1470,[3]ziaci!$A$1:$B$2102,2,FALSE)</f>
        <v>55</v>
      </c>
      <c r="E1470" s="119">
        <f>IFERROR(VLOOKUP(B1470,'[3]ZS s kniznicou'!$A$2:$A$1092,1,FALSE),0)</f>
        <v>0</v>
      </c>
      <c r="F1470" s="450" t="str">
        <f t="shared" si="34"/>
        <v>do 50</v>
      </c>
      <c r="G1470" s="451" t="str">
        <f t="shared" si="34"/>
        <v>51-150</v>
      </c>
      <c r="H1470" s="428"/>
      <c r="I1470" s="428"/>
    </row>
    <row r="1471" spans="2:9">
      <c r="B1471" s="116">
        <v>37888544</v>
      </c>
      <c r="C1471" s="119">
        <v>1</v>
      </c>
      <c r="D1471" s="120">
        <f>VLOOKUP(B1471,[3]ziaci!$A$1:$B$2102,2,FALSE)</f>
        <v>136</v>
      </c>
      <c r="E1471" s="119">
        <f>IFERROR(VLOOKUP(B1471,'[3]ZS s kniznicou'!$A$2:$A$1092,1,FALSE),0)</f>
        <v>37888544</v>
      </c>
      <c r="F1471" s="450" t="str">
        <f t="shared" si="34"/>
        <v>do 50</v>
      </c>
      <c r="G1471" s="451" t="str">
        <f t="shared" si="34"/>
        <v>51-150</v>
      </c>
      <c r="H1471" s="428"/>
      <c r="I1471" s="428"/>
    </row>
    <row r="1472" spans="2:9">
      <c r="B1472" s="116">
        <v>35534648</v>
      </c>
      <c r="C1472" s="119">
        <v>1</v>
      </c>
      <c r="D1472" s="120">
        <f>VLOOKUP(B1472,[3]ziaci!$A$1:$B$2102,2,FALSE)</f>
        <v>114.99999999999999</v>
      </c>
      <c r="E1472" s="119">
        <f>IFERROR(VLOOKUP(B1472,'[3]ZS s kniznicou'!$A$2:$A$1092,1,FALSE),0)</f>
        <v>0</v>
      </c>
      <c r="F1472" s="450" t="str">
        <f t="shared" si="34"/>
        <v>do 50</v>
      </c>
      <c r="G1472" s="451" t="str">
        <f t="shared" si="34"/>
        <v>51-150</v>
      </c>
      <c r="H1472" s="428"/>
      <c r="I1472" s="428"/>
    </row>
    <row r="1473" spans="2:9">
      <c r="B1473" s="116">
        <v>710064373</v>
      </c>
      <c r="C1473" s="119">
        <v>1</v>
      </c>
      <c r="D1473" s="120">
        <f>VLOOKUP(B1473,[3]ziaci!$A$1:$B$2102,2,FALSE)</f>
        <v>17.666666666666664</v>
      </c>
      <c r="E1473" s="119">
        <f>IFERROR(VLOOKUP(B1473,'[3]ZS s kniznicou'!$A$2:$A$1092,1,FALSE),0)</f>
        <v>0</v>
      </c>
      <c r="F1473" s="450" t="str">
        <f t="shared" si="34"/>
        <v>do 50</v>
      </c>
      <c r="G1473" s="451" t="str">
        <f t="shared" si="34"/>
        <v>do 50</v>
      </c>
      <c r="H1473" s="428"/>
      <c r="I1473" s="428"/>
    </row>
    <row r="1474" spans="2:9">
      <c r="B1474" s="116">
        <v>42227496</v>
      </c>
      <c r="C1474" s="119">
        <v>1</v>
      </c>
      <c r="D1474" s="120">
        <f>VLOOKUP(B1474,[3]ziaci!$A$1:$B$2102,2,FALSE)</f>
        <v>262</v>
      </c>
      <c r="E1474" s="119">
        <f>IFERROR(VLOOKUP(B1474,'[3]ZS s kniznicou'!$A$2:$A$1092,1,FALSE),0)</f>
        <v>0</v>
      </c>
      <c r="F1474" s="450" t="str">
        <f t="shared" si="34"/>
        <v>do 50</v>
      </c>
      <c r="G1474" s="451" t="str">
        <f t="shared" si="34"/>
        <v>251 a viac</v>
      </c>
      <c r="H1474" s="428"/>
      <c r="I1474" s="428"/>
    </row>
    <row r="1475" spans="2:9">
      <c r="B1475" s="116">
        <v>35564296</v>
      </c>
      <c r="C1475" s="119">
        <v>1</v>
      </c>
      <c r="D1475" s="120">
        <f>VLOOKUP(B1475,[3]ziaci!$A$1:$B$2102,2,FALSE)</f>
        <v>21.333333333333332</v>
      </c>
      <c r="E1475" s="119">
        <f>IFERROR(VLOOKUP(B1475,'[3]ZS s kniznicou'!$A$2:$A$1092,1,FALSE),0)</f>
        <v>0</v>
      </c>
      <c r="F1475" s="450" t="str">
        <f t="shared" si="34"/>
        <v>do 50</v>
      </c>
      <c r="G1475" s="451" t="str">
        <f t="shared" si="34"/>
        <v>do 50</v>
      </c>
      <c r="H1475" s="428"/>
      <c r="I1475" s="428"/>
    </row>
    <row r="1476" spans="2:9">
      <c r="B1476" s="116">
        <v>42098726</v>
      </c>
      <c r="C1476" s="119">
        <v>1</v>
      </c>
      <c r="D1476" s="120">
        <f>VLOOKUP(B1476,[3]ziaci!$A$1:$B$2102,2,FALSE)</f>
        <v>29</v>
      </c>
      <c r="E1476" s="119">
        <f>IFERROR(VLOOKUP(B1476,'[3]ZS s kniznicou'!$A$2:$A$1092,1,FALSE),0)</f>
        <v>0</v>
      </c>
      <c r="F1476" s="450" t="str">
        <f t="shared" si="34"/>
        <v>do 50</v>
      </c>
      <c r="G1476" s="451" t="str">
        <f t="shared" si="34"/>
        <v>do 50</v>
      </c>
      <c r="H1476" s="428"/>
      <c r="I1476" s="428"/>
    </row>
    <row r="1477" spans="2:9">
      <c r="B1477" s="116">
        <v>31942032</v>
      </c>
      <c r="C1477" s="119">
        <v>1</v>
      </c>
      <c r="D1477" s="120">
        <f>VLOOKUP(B1477,[3]ziaci!$A$1:$B$2102,2,FALSE)</f>
        <v>159.66666666666666</v>
      </c>
      <c r="E1477" s="119">
        <f>IFERROR(VLOOKUP(B1477,'[3]ZS s kniznicou'!$A$2:$A$1092,1,FALSE),0)</f>
        <v>0</v>
      </c>
      <c r="F1477" s="450" t="str">
        <f t="shared" si="34"/>
        <v>do 50</v>
      </c>
      <c r="G1477" s="451" t="str">
        <f t="shared" si="34"/>
        <v>151-250</v>
      </c>
      <c r="H1477" s="428"/>
      <c r="I1477" s="428"/>
    </row>
    <row r="1478" spans="2:9">
      <c r="B1478" s="116">
        <v>31942199</v>
      </c>
      <c r="C1478" s="119">
        <v>1</v>
      </c>
      <c r="D1478" s="120">
        <f>VLOOKUP(B1478,[3]ziaci!$A$1:$B$2102,2,FALSE)</f>
        <v>209</v>
      </c>
      <c r="E1478" s="119">
        <f>IFERROR(VLOOKUP(B1478,'[3]ZS s kniznicou'!$A$2:$A$1092,1,FALSE),0)</f>
        <v>0</v>
      </c>
      <c r="F1478" s="450" t="str">
        <f t="shared" si="34"/>
        <v>do 50</v>
      </c>
      <c r="G1478" s="451" t="str">
        <f t="shared" si="34"/>
        <v>151-250</v>
      </c>
      <c r="H1478" s="428"/>
      <c r="I1478" s="428"/>
    </row>
    <row r="1479" spans="2:9">
      <c r="B1479" s="116">
        <v>42104955</v>
      </c>
      <c r="C1479" s="119">
        <v>1</v>
      </c>
      <c r="D1479" s="120">
        <f>VLOOKUP(B1479,[3]ziaci!$A$1:$B$2102,2,FALSE)</f>
        <v>175.66666666666666</v>
      </c>
      <c r="E1479" s="119">
        <f>IFERROR(VLOOKUP(B1479,'[3]ZS s kniznicou'!$A$2:$A$1092,1,FALSE),0)</f>
        <v>0</v>
      </c>
      <c r="F1479" s="450" t="str">
        <f t="shared" si="34"/>
        <v>do 50</v>
      </c>
      <c r="G1479" s="451" t="str">
        <f t="shared" si="34"/>
        <v>151-250</v>
      </c>
      <c r="H1479" s="428"/>
      <c r="I1479" s="428"/>
    </row>
    <row r="1480" spans="2:9">
      <c r="B1480" s="116">
        <v>710060777</v>
      </c>
      <c r="C1480" s="119">
        <v>1</v>
      </c>
      <c r="D1480" s="120">
        <f>VLOOKUP(B1480,[3]ziaci!$A$1:$B$2102,2,FALSE)</f>
        <v>4</v>
      </c>
      <c r="E1480" s="119">
        <f>IFERROR(VLOOKUP(B1480,'[3]ZS s kniznicou'!$A$2:$A$1092,1,FALSE),0)</f>
        <v>0</v>
      </c>
      <c r="F1480" s="450" t="str">
        <f t="shared" si="34"/>
        <v>do 50</v>
      </c>
      <c r="G1480" s="451" t="str">
        <f t="shared" si="34"/>
        <v>do 50</v>
      </c>
      <c r="H1480" s="428"/>
      <c r="I1480" s="428"/>
    </row>
    <row r="1481" spans="2:9">
      <c r="B1481" s="116">
        <v>37943642</v>
      </c>
      <c r="C1481" s="119">
        <v>1</v>
      </c>
      <c r="D1481" s="120">
        <f>VLOOKUP(B1481,[3]ziaci!$A$1:$B$2102,2,FALSE)</f>
        <v>33</v>
      </c>
      <c r="E1481" s="119">
        <f>IFERROR(VLOOKUP(B1481,'[3]ZS s kniznicou'!$A$2:$A$1092,1,FALSE),0)</f>
        <v>37943642</v>
      </c>
      <c r="F1481" s="450" t="str">
        <f t="shared" si="34"/>
        <v>do 50</v>
      </c>
      <c r="G1481" s="451" t="str">
        <f t="shared" si="34"/>
        <v>do 50</v>
      </c>
      <c r="H1481" s="428"/>
      <c r="I1481" s="428"/>
    </row>
    <row r="1482" spans="2:9">
      <c r="B1482" s="116">
        <v>710062125</v>
      </c>
      <c r="C1482" s="119">
        <v>1</v>
      </c>
      <c r="D1482" s="120">
        <f>VLOOKUP(B1482,[3]ziaci!$A$1:$B$2102,2,FALSE)</f>
        <v>74.666666666666657</v>
      </c>
      <c r="E1482" s="119">
        <f>IFERROR(VLOOKUP(B1482,'[3]ZS s kniznicou'!$A$2:$A$1092,1,FALSE),0)</f>
        <v>710062125</v>
      </c>
      <c r="F1482" s="450" t="str">
        <f t="shared" si="34"/>
        <v>do 50</v>
      </c>
      <c r="G1482" s="451" t="str">
        <f t="shared" si="34"/>
        <v>51-150</v>
      </c>
      <c r="H1482" s="428"/>
      <c r="I1482" s="428"/>
    </row>
    <row r="1483" spans="2:9">
      <c r="B1483" s="116">
        <v>37877186</v>
      </c>
      <c r="C1483" s="119">
        <v>1</v>
      </c>
      <c r="D1483" s="120">
        <f>VLOOKUP(B1483,[3]ziaci!$A$1:$B$2102,2,FALSE)</f>
        <v>399.99999999999994</v>
      </c>
      <c r="E1483" s="119">
        <f>IFERROR(VLOOKUP(B1483,'[3]ZS s kniznicou'!$A$2:$A$1092,1,FALSE),0)</f>
        <v>37877186</v>
      </c>
      <c r="F1483" s="450" t="str">
        <f t="shared" si="34"/>
        <v>do 50</v>
      </c>
      <c r="G1483" s="451" t="str">
        <f t="shared" si="34"/>
        <v>251 a viac</v>
      </c>
      <c r="H1483" s="428"/>
      <c r="I1483" s="428"/>
    </row>
    <row r="1484" spans="2:9">
      <c r="B1484" s="116">
        <v>37877216</v>
      </c>
      <c r="C1484" s="119">
        <v>1</v>
      </c>
      <c r="D1484" s="120">
        <f>VLOOKUP(B1484,[3]ziaci!$A$1:$B$2102,2,FALSE)</f>
        <v>494</v>
      </c>
      <c r="E1484" s="119">
        <f>IFERROR(VLOOKUP(B1484,'[3]ZS s kniznicou'!$A$2:$A$1092,1,FALSE),0)</f>
        <v>37877216</v>
      </c>
      <c r="F1484" s="450" t="str">
        <f t="shared" si="34"/>
        <v>do 50</v>
      </c>
      <c r="G1484" s="451" t="str">
        <f t="shared" si="34"/>
        <v>251 a viac</v>
      </c>
      <c r="H1484" s="428"/>
      <c r="I1484" s="428"/>
    </row>
    <row r="1485" spans="2:9">
      <c r="B1485" s="116">
        <v>710271123</v>
      </c>
      <c r="C1485" s="119">
        <v>1</v>
      </c>
      <c r="D1485" s="120">
        <f>VLOOKUP(B1485,[3]ziaci!$A$1:$B$2102,2,FALSE)</f>
        <v>17.666666666666664</v>
      </c>
      <c r="E1485" s="119">
        <f>IFERROR(VLOOKUP(B1485,'[3]ZS s kniznicou'!$A$2:$A$1092,1,FALSE),0)</f>
        <v>710271123</v>
      </c>
      <c r="F1485" s="450" t="str">
        <f t="shared" si="34"/>
        <v>do 50</v>
      </c>
      <c r="G1485" s="451" t="str">
        <f t="shared" si="34"/>
        <v>do 50</v>
      </c>
      <c r="H1485" s="428"/>
      <c r="I1485" s="428"/>
    </row>
    <row r="1486" spans="2:9">
      <c r="B1486" s="116">
        <v>37876872</v>
      </c>
      <c r="C1486" s="119">
        <v>1</v>
      </c>
      <c r="D1486" s="120">
        <f>VLOOKUP(B1486,[3]ziaci!$A$1:$B$2102,2,FALSE)</f>
        <v>106.33333333333333</v>
      </c>
      <c r="E1486" s="119">
        <f>IFERROR(VLOOKUP(B1486,'[3]ZS s kniznicou'!$A$2:$A$1092,1,FALSE),0)</f>
        <v>37876872</v>
      </c>
      <c r="F1486" s="450" t="str">
        <f t="shared" si="34"/>
        <v>do 50</v>
      </c>
      <c r="G1486" s="451" t="str">
        <f t="shared" si="34"/>
        <v>51-150</v>
      </c>
      <c r="H1486" s="428"/>
      <c r="I1486" s="428"/>
    </row>
    <row r="1487" spans="2:9">
      <c r="B1487" s="116">
        <v>710064446</v>
      </c>
      <c r="C1487" s="119">
        <v>1</v>
      </c>
      <c r="D1487" s="120">
        <f>VLOOKUP(B1487,[3]ziaci!$A$1:$B$2102,2,FALSE)</f>
        <v>36</v>
      </c>
      <c r="E1487" s="119">
        <f>IFERROR(VLOOKUP(B1487,'[3]ZS s kniznicou'!$A$2:$A$1092,1,FALSE),0)</f>
        <v>710064446</v>
      </c>
      <c r="F1487" s="450" t="str">
        <f t="shared" si="34"/>
        <v>do 50</v>
      </c>
      <c r="G1487" s="451" t="str">
        <f t="shared" si="34"/>
        <v>do 50</v>
      </c>
      <c r="H1487" s="428"/>
      <c r="I1487" s="428"/>
    </row>
    <row r="1488" spans="2:9">
      <c r="B1488" s="116">
        <v>37910493</v>
      </c>
      <c r="C1488" s="119">
        <v>1</v>
      </c>
      <c r="D1488" s="120">
        <f>VLOOKUP(B1488,[3]ziaci!$A$1:$B$2102,2,FALSE)</f>
        <v>43.333333333333329</v>
      </c>
      <c r="E1488" s="119">
        <f>IFERROR(VLOOKUP(B1488,'[3]ZS s kniznicou'!$A$2:$A$1092,1,FALSE),0)</f>
        <v>37910493</v>
      </c>
      <c r="F1488" s="450" t="str">
        <f t="shared" si="34"/>
        <v>do 50</v>
      </c>
      <c r="G1488" s="451" t="str">
        <f t="shared" si="34"/>
        <v>do 50</v>
      </c>
      <c r="H1488" s="428"/>
      <c r="I1488" s="428"/>
    </row>
    <row r="1489" spans="2:9">
      <c r="B1489" s="116">
        <v>37813421</v>
      </c>
      <c r="C1489" s="119">
        <v>1</v>
      </c>
      <c r="D1489" s="120">
        <f>VLOOKUP(B1489,[3]ziaci!$A$1:$B$2102,2,FALSE)</f>
        <v>292.33333333333331</v>
      </c>
      <c r="E1489" s="119">
        <f>IFERROR(VLOOKUP(B1489,'[3]ZS s kniznicou'!$A$2:$A$1092,1,FALSE),0)</f>
        <v>37813421</v>
      </c>
      <c r="F1489" s="450" t="str">
        <f t="shared" si="34"/>
        <v>do 50</v>
      </c>
      <c r="G1489" s="451" t="str">
        <f t="shared" si="34"/>
        <v>251 a viac</v>
      </c>
      <c r="H1489" s="428"/>
      <c r="I1489" s="428"/>
    </row>
    <row r="1490" spans="2:9">
      <c r="B1490" s="116">
        <v>37975650</v>
      </c>
      <c r="C1490" s="119">
        <v>1</v>
      </c>
      <c r="D1490" s="120">
        <f>VLOOKUP(B1490,[3]ziaci!$A$1:$B$2102,2,FALSE)</f>
        <v>318</v>
      </c>
      <c r="E1490" s="119">
        <f>IFERROR(VLOOKUP(B1490,'[3]ZS s kniznicou'!$A$2:$A$1092,1,FALSE),0)</f>
        <v>0</v>
      </c>
      <c r="F1490" s="450" t="str">
        <f t="shared" si="34"/>
        <v>do 50</v>
      </c>
      <c r="G1490" s="451" t="str">
        <f t="shared" si="34"/>
        <v>251 a viac</v>
      </c>
      <c r="H1490" s="428"/>
      <c r="I1490" s="428"/>
    </row>
    <row r="1491" spans="2:9">
      <c r="B1491" s="116">
        <v>42083150</v>
      </c>
      <c r="C1491" s="119">
        <v>1</v>
      </c>
      <c r="D1491" s="120">
        <f>VLOOKUP(B1491,[3]ziaci!$A$1:$B$2102,2,FALSE)</f>
        <v>193.33333333333331</v>
      </c>
      <c r="E1491" s="119">
        <f>IFERROR(VLOOKUP(B1491,'[3]ZS s kniznicou'!$A$2:$A$1092,1,FALSE),0)</f>
        <v>42083150</v>
      </c>
      <c r="F1491" s="450" t="str">
        <f t="shared" si="34"/>
        <v>do 50</v>
      </c>
      <c r="G1491" s="451" t="str">
        <f t="shared" si="34"/>
        <v>151-250</v>
      </c>
      <c r="H1491" s="428"/>
      <c r="I1491" s="428"/>
    </row>
    <row r="1492" spans="2:9">
      <c r="B1492" s="116">
        <v>710061544</v>
      </c>
      <c r="C1492" s="119">
        <v>1</v>
      </c>
      <c r="D1492" s="120">
        <f>VLOOKUP(B1492,[3]ziaci!$A$1:$B$2102,2,FALSE)</f>
        <v>31.333333333333332</v>
      </c>
      <c r="E1492" s="119">
        <f>IFERROR(VLOOKUP(B1492,'[3]ZS s kniznicou'!$A$2:$A$1092,1,FALSE),0)</f>
        <v>710061544</v>
      </c>
      <c r="F1492" s="450" t="str">
        <f t="shared" si="34"/>
        <v>do 50</v>
      </c>
      <c r="G1492" s="451" t="str">
        <f t="shared" si="34"/>
        <v>do 50</v>
      </c>
      <c r="H1492" s="428"/>
      <c r="I1492" s="428"/>
    </row>
    <row r="1493" spans="2:9">
      <c r="B1493" s="116">
        <v>710063016</v>
      </c>
      <c r="C1493" s="119">
        <v>1</v>
      </c>
      <c r="D1493" s="120">
        <f>VLOOKUP(B1493,[3]ziaci!$A$1:$B$2102,2,FALSE)</f>
        <v>27.333333333333332</v>
      </c>
      <c r="E1493" s="119">
        <f>IFERROR(VLOOKUP(B1493,'[3]ZS s kniznicou'!$A$2:$A$1092,1,FALSE),0)</f>
        <v>710063016</v>
      </c>
      <c r="F1493" s="450" t="str">
        <f t="shared" si="34"/>
        <v>do 50</v>
      </c>
      <c r="G1493" s="451" t="str">
        <f t="shared" si="34"/>
        <v>do 50</v>
      </c>
      <c r="H1493" s="428"/>
      <c r="I1493" s="428"/>
    </row>
    <row r="1494" spans="2:9">
      <c r="B1494" s="116">
        <v>35546727</v>
      </c>
      <c r="C1494" s="119">
        <v>1</v>
      </c>
      <c r="D1494" s="120">
        <f>VLOOKUP(B1494,[3]ziaci!$A$1:$B$2102,2,FALSE)</f>
        <v>22.333333333333332</v>
      </c>
      <c r="E1494" s="119">
        <f>IFERROR(VLOOKUP(B1494,'[3]ZS s kniznicou'!$A$2:$A$1092,1,FALSE),0)</f>
        <v>35546727</v>
      </c>
      <c r="F1494" s="450" t="str">
        <f t="shared" si="34"/>
        <v>do 50</v>
      </c>
      <c r="G1494" s="451" t="str">
        <f t="shared" si="34"/>
        <v>do 50</v>
      </c>
      <c r="H1494" s="428"/>
      <c r="I1494" s="428"/>
    </row>
    <row r="1495" spans="2:9">
      <c r="B1495" s="116">
        <v>710063245</v>
      </c>
      <c r="C1495" s="119">
        <v>1</v>
      </c>
      <c r="D1495" s="120">
        <f>VLOOKUP(B1495,[3]ziaci!$A$1:$B$2102,2,FALSE)</f>
        <v>11.333333333333332</v>
      </c>
      <c r="E1495" s="119">
        <f>IFERROR(VLOOKUP(B1495,'[3]ZS s kniznicou'!$A$2:$A$1092,1,FALSE),0)</f>
        <v>710063245</v>
      </c>
      <c r="F1495" s="450" t="str">
        <f t="shared" ref="F1495:G1558" si="35">IF(C1495&lt;51,"do 50",IF(C1495&lt;151,"51-150",IF(C1495&lt;251,"151-250","251 a viac")))</f>
        <v>do 50</v>
      </c>
      <c r="G1495" s="451" t="str">
        <f t="shared" si="35"/>
        <v>do 50</v>
      </c>
      <c r="H1495" s="428"/>
      <c r="I1495" s="428"/>
    </row>
    <row r="1496" spans="2:9">
      <c r="B1496" s="116">
        <v>710063288</v>
      </c>
      <c r="C1496" s="119">
        <v>1</v>
      </c>
      <c r="D1496" s="120">
        <f>VLOOKUP(B1496,[3]ziaci!$A$1:$B$2102,2,FALSE)</f>
        <v>13</v>
      </c>
      <c r="E1496" s="119">
        <f>IFERROR(VLOOKUP(B1496,'[3]ZS s kniznicou'!$A$2:$A$1092,1,FALSE),0)</f>
        <v>710063288</v>
      </c>
      <c r="F1496" s="450" t="str">
        <f t="shared" si="35"/>
        <v>do 50</v>
      </c>
      <c r="G1496" s="451" t="str">
        <f t="shared" si="35"/>
        <v>do 50</v>
      </c>
      <c r="H1496" s="428"/>
      <c r="I1496" s="428"/>
    </row>
    <row r="1497" spans="2:9">
      <c r="B1497" s="116">
        <v>36062243</v>
      </c>
      <c r="C1497" s="119">
        <v>0</v>
      </c>
      <c r="D1497" s="120">
        <f>VLOOKUP(B1497,[3]ziaci!$A$1:$B$2102,2,FALSE)</f>
        <v>333</v>
      </c>
      <c r="E1497" s="119">
        <f>IFERROR(VLOOKUP(B1497,'[3]ZS s kniznicou'!$A$2:$A$1092,1,FALSE),0)</f>
        <v>36062243</v>
      </c>
      <c r="F1497" s="450" t="str">
        <f t="shared" si="35"/>
        <v>do 50</v>
      </c>
      <c r="G1497" s="451" t="str">
        <f t="shared" si="35"/>
        <v>251 a viac</v>
      </c>
      <c r="H1497" s="428"/>
      <c r="I1497" s="428"/>
    </row>
    <row r="1498" spans="2:9">
      <c r="B1498" s="116">
        <v>710057202</v>
      </c>
      <c r="C1498" s="119">
        <v>0</v>
      </c>
      <c r="D1498" s="120">
        <f>VLOOKUP(B1498,[3]ziaci!$A$1:$B$2102,2,FALSE)</f>
        <v>17.333333333333332</v>
      </c>
      <c r="E1498" s="119">
        <f>IFERROR(VLOOKUP(B1498,'[3]ZS s kniznicou'!$A$2:$A$1092,1,FALSE),0)</f>
        <v>710057202</v>
      </c>
      <c r="F1498" s="450" t="str">
        <f t="shared" si="35"/>
        <v>do 50</v>
      </c>
      <c r="G1498" s="451" t="str">
        <f t="shared" si="35"/>
        <v>do 50</v>
      </c>
      <c r="H1498" s="428"/>
      <c r="I1498" s="428"/>
    </row>
    <row r="1499" spans="2:9">
      <c r="B1499" s="116">
        <v>31810284</v>
      </c>
      <c r="C1499" s="119">
        <v>0</v>
      </c>
      <c r="D1499" s="120">
        <f>VLOOKUP(B1499,[3]ziaci!$A$1:$B$2102,2,FALSE)</f>
        <v>337.66666666666663</v>
      </c>
      <c r="E1499" s="119">
        <f>IFERROR(VLOOKUP(B1499,'[3]ZS s kniznicou'!$A$2:$A$1092,1,FALSE),0)</f>
        <v>31810284</v>
      </c>
      <c r="F1499" s="450" t="str">
        <f t="shared" si="35"/>
        <v>do 50</v>
      </c>
      <c r="G1499" s="451" t="str">
        <f t="shared" si="35"/>
        <v>251 a viac</v>
      </c>
      <c r="H1499" s="428"/>
      <c r="I1499" s="428"/>
    </row>
    <row r="1500" spans="2:9">
      <c r="B1500" s="116">
        <v>31810292</v>
      </c>
      <c r="C1500" s="119">
        <v>0</v>
      </c>
      <c r="D1500" s="120">
        <f>VLOOKUP(B1500,[3]ziaci!$A$1:$B$2102,2,FALSE)</f>
        <v>217.99999999999997</v>
      </c>
      <c r="E1500" s="119">
        <f>IFERROR(VLOOKUP(B1500,'[3]ZS s kniznicou'!$A$2:$A$1092,1,FALSE),0)</f>
        <v>31810292</v>
      </c>
      <c r="F1500" s="450" t="str">
        <f t="shared" si="35"/>
        <v>do 50</v>
      </c>
      <c r="G1500" s="451" t="str">
        <f t="shared" si="35"/>
        <v>151-250</v>
      </c>
      <c r="H1500" s="428"/>
      <c r="I1500" s="428"/>
    </row>
    <row r="1501" spans="2:9">
      <c r="B1501" s="116">
        <v>42126606</v>
      </c>
      <c r="C1501" s="119">
        <v>0</v>
      </c>
      <c r="D1501" s="120">
        <f>VLOOKUP(B1501,[3]ziaci!$A$1:$B$2102,2,FALSE)</f>
        <v>238.33333333333331</v>
      </c>
      <c r="E1501" s="119">
        <f>IFERROR(VLOOKUP(B1501,'[3]ZS s kniznicou'!$A$2:$A$1092,1,FALSE),0)</f>
        <v>42126606</v>
      </c>
      <c r="F1501" s="450" t="str">
        <f t="shared" si="35"/>
        <v>do 50</v>
      </c>
      <c r="G1501" s="451" t="str">
        <f t="shared" si="35"/>
        <v>151-250</v>
      </c>
      <c r="H1501" s="428"/>
      <c r="I1501" s="428"/>
    </row>
    <row r="1502" spans="2:9">
      <c r="B1502" s="116">
        <v>31816908</v>
      </c>
      <c r="C1502" s="119">
        <v>0</v>
      </c>
      <c r="D1502" s="120">
        <f>VLOOKUP(B1502,[3]ziaci!$A$1:$B$2102,2,FALSE)</f>
        <v>278.66666666666663</v>
      </c>
      <c r="E1502" s="119">
        <f>IFERROR(VLOOKUP(B1502,'[3]ZS s kniznicou'!$A$2:$A$1092,1,FALSE),0)</f>
        <v>31816908</v>
      </c>
      <c r="F1502" s="450" t="str">
        <f t="shared" si="35"/>
        <v>do 50</v>
      </c>
      <c r="G1502" s="451" t="str">
        <f t="shared" si="35"/>
        <v>251 a viac</v>
      </c>
      <c r="H1502" s="428"/>
      <c r="I1502" s="428"/>
    </row>
    <row r="1503" spans="2:9">
      <c r="B1503" s="116">
        <v>36062197</v>
      </c>
      <c r="C1503" s="119">
        <v>0</v>
      </c>
      <c r="D1503" s="120">
        <f>VLOOKUP(B1503,[3]ziaci!$A$1:$B$2102,2,FALSE)</f>
        <v>271.66666666666663</v>
      </c>
      <c r="E1503" s="119">
        <f>IFERROR(VLOOKUP(B1503,'[3]ZS s kniznicou'!$A$2:$A$1092,1,FALSE),0)</f>
        <v>36062197</v>
      </c>
      <c r="F1503" s="450" t="str">
        <f t="shared" si="35"/>
        <v>do 50</v>
      </c>
      <c r="G1503" s="451" t="str">
        <f t="shared" si="35"/>
        <v>251 a viac</v>
      </c>
      <c r="H1503" s="428"/>
      <c r="I1503" s="428"/>
    </row>
    <row r="1504" spans="2:9">
      <c r="B1504" s="116">
        <v>31816916</v>
      </c>
      <c r="C1504" s="119">
        <v>0</v>
      </c>
      <c r="D1504" s="120">
        <f>VLOOKUP(B1504,[3]ziaci!$A$1:$B$2102,2,FALSE)</f>
        <v>306</v>
      </c>
      <c r="E1504" s="119">
        <f>IFERROR(VLOOKUP(B1504,'[3]ZS s kniznicou'!$A$2:$A$1092,1,FALSE),0)</f>
        <v>31816916</v>
      </c>
      <c r="F1504" s="450" t="str">
        <f t="shared" si="35"/>
        <v>do 50</v>
      </c>
      <c r="G1504" s="451" t="str">
        <f t="shared" si="35"/>
        <v>251 a viac</v>
      </c>
      <c r="H1504" s="428"/>
      <c r="I1504" s="428"/>
    </row>
    <row r="1505" spans="2:9">
      <c r="B1505" s="116">
        <v>31810250</v>
      </c>
      <c r="C1505" s="119">
        <v>0</v>
      </c>
      <c r="D1505" s="120">
        <f>VLOOKUP(B1505,[3]ziaci!$A$1:$B$2102,2,FALSE)</f>
        <v>165.33333333333331</v>
      </c>
      <c r="E1505" s="119">
        <f>IFERROR(VLOOKUP(B1505,'[3]ZS s kniznicou'!$A$2:$A$1092,1,FALSE),0)</f>
        <v>31810250</v>
      </c>
      <c r="F1505" s="450" t="str">
        <f t="shared" si="35"/>
        <v>do 50</v>
      </c>
      <c r="G1505" s="451" t="str">
        <f t="shared" si="35"/>
        <v>151-250</v>
      </c>
      <c r="H1505" s="428"/>
      <c r="I1505" s="428"/>
    </row>
    <row r="1506" spans="2:9">
      <c r="B1506" s="116">
        <v>35602244</v>
      </c>
      <c r="C1506" s="119">
        <v>0</v>
      </c>
      <c r="D1506" s="120">
        <f>VLOOKUP(B1506,[3]ziaci!$A$1:$B$2102,2,FALSE)</f>
        <v>514.33333333333326</v>
      </c>
      <c r="E1506" s="119">
        <f>IFERROR(VLOOKUP(B1506,'[3]ZS s kniznicou'!$A$2:$A$1092,1,FALSE),0)</f>
        <v>35602244</v>
      </c>
      <c r="F1506" s="450" t="str">
        <f t="shared" si="35"/>
        <v>do 50</v>
      </c>
      <c r="G1506" s="451" t="str">
        <f t="shared" si="35"/>
        <v>251 a viac</v>
      </c>
      <c r="H1506" s="428"/>
      <c r="I1506" s="428"/>
    </row>
    <row r="1507" spans="2:9">
      <c r="B1507" s="116">
        <v>31810268</v>
      </c>
      <c r="C1507" s="119">
        <v>0</v>
      </c>
      <c r="D1507" s="120">
        <f>VLOOKUP(B1507,[3]ziaci!$A$1:$B$2102,2,FALSE)</f>
        <v>160</v>
      </c>
      <c r="E1507" s="119">
        <f>IFERROR(VLOOKUP(B1507,'[3]ZS s kniznicou'!$A$2:$A$1092,1,FALSE),0)</f>
        <v>31810268</v>
      </c>
      <c r="F1507" s="450" t="str">
        <f t="shared" si="35"/>
        <v>do 50</v>
      </c>
      <c r="G1507" s="451" t="str">
        <f t="shared" si="35"/>
        <v>151-250</v>
      </c>
      <c r="H1507" s="428"/>
      <c r="I1507" s="428"/>
    </row>
    <row r="1508" spans="2:9">
      <c r="B1508" s="116">
        <v>31811612</v>
      </c>
      <c r="C1508" s="119">
        <v>0</v>
      </c>
      <c r="D1508" s="120">
        <f>VLOOKUP(B1508,[3]ziaci!$A$1:$B$2102,2,FALSE)</f>
        <v>175.66666666666666</v>
      </c>
      <c r="E1508" s="119">
        <f>IFERROR(VLOOKUP(B1508,'[3]ZS s kniznicou'!$A$2:$A$1092,1,FALSE),0)</f>
        <v>31811612</v>
      </c>
      <c r="F1508" s="450" t="str">
        <f t="shared" si="35"/>
        <v>do 50</v>
      </c>
      <c r="G1508" s="451" t="str">
        <f t="shared" si="35"/>
        <v>151-250</v>
      </c>
      <c r="H1508" s="428"/>
      <c r="I1508" s="428"/>
    </row>
    <row r="1509" spans="2:9">
      <c r="B1509" s="116">
        <v>42356831</v>
      </c>
      <c r="C1509" s="119">
        <v>0</v>
      </c>
      <c r="D1509" s="120">
        <f>VLOOKUP(B1509,[3]ziaci!$A$1:$B$2102,2,FALSE)</f>
        <v>128</v>
      </c>
      <c r="E1509" s="119">
        <f>IFERROR(VLOOKUP(B1509,'[3]ZS s kniznicou'!$A$2:$A$1092,1,FALSE),0)</f>
        <v>0</v>
      </c>
      <c r="F1509" s="450" t="str">
        <f t="shared" si="35"/>
        <v>do 50</v>
      </c>
      <c r="G1509" s="451" t="str">
        <f t="shared" si="35"/>
        <v>51-150</v>
      </c>
      <c r="H1509" s="428"/>
      <c r="I1509" s="428"/>
    </row>
    <row r="1510" spans="2:9">
      <c r="B1510" s="116">
        <v>710055412</v>
      </c>
      <c r="C1510" s="119">
        <v>0</v>
      </c>
      <c r="D1510" s="120">
        <f>VLOOKUP(B1510,[3]ziaci!$A$1:$B$2102,2,FALSE)</f>
        <v>80.666666666666657</v>
      </c>
      <c r="E1510" s="119">
        <f>IFERROR(VLOOKUP(B1510,'[3]ZS s kniznicou'!$A$2:$A$1092,1,FALSE),0)</f>
        <v>710055412</v>
      </c>
      <c r="F1510" s="450" t="str">
        <f t="shared" si="35"/>
        <v>do 50</v>
      </c>
      <c r="G1510" s="451" t="str">
        <f t="shared" si="35"/>
        <v>51-150</v>
      </c>
      <c r="H1510" s="428"/>
      <c r="I1510" s="428"/>
    </row>
    <row r="1511" spans="2:9">
      <c r="B1511" s="116">
        <v>31816681</v>
      </c>
      <c r="C1511" s="119">
        <v>0</v>
      </c>
      <c r="D1511" s="120">
        <f>VLOOKUP(B1511,[3]ziaci!$A$1:$B$2102,2,FALSE)</f>
        <v>508.66666666666663</v>
      </c>
      <c r="E1511" s="119">
        <f>IFERROR(VLOOKUP(B1511,'[3]ZS s kniznicou'!$A$2:$A$1092,1,FALSE),0)</f>
        <v>31816681</v>
      </c>
      <c r="F1511" s="450" t="str">
        <f t="shared" si="35"/>
        <v>do 50</v>
      </c>
      <c r="G1511" s="451" t="str">
        <f t="shared" si="35"/>
        <v>251 a viac</v>
      </c>
      <c r="H1511" s="428"/>
      <c r="I1511" s="428"/>
    </row>
    <row r="1512" spans="2:9">
      <c r="B1512" s="116">
        <v>31810462</v>
      </c>
      <c r="C1512" s="119">
        <v>0</v>
      </c>
      <c r="D1512" s="120">
        <f>VLOOKUP(B1512,[3]ziaci!$A$1:$B$2102,2,FALSE)</f>
        <v>361.66666666666663</v>
      </c>
      <c r="E1512" s="119">
        <f>IFERROR(VLOOKUP(B1512,'[3]ZS s kniznicou'!$A$2:$A$1092,1,FALSE),0)</f>
        <v>31810462</v>
      </c>
      <c r="F1512" s="450" t="str">
        <f t="shared" si="35"/>
        <v>do 50</v>
      </c>
      <c r="G1512" s="451" t="str">
        <f t="shared" si="35"/>
        <v>251 a viac</v>
      </c>
      <c r="H1512" s="428"/>
      <c r="I1512" s="428"/>
    </row>
    <row r="1513" spans="2:9">
      <c r="B1513" s="116">
        <v>51099021</v>
      </c>
      <c r="C1513" s="119">
        <v>0</v>
      </c>
      <c r="D1513" s="120">
        <f>VLOOKUP(B1513,[3]ziaci!$A$1:$B$2102,2,FALSE)</f>
        <v>392.33333333333331</v>
      </c>
      <c r="E1513" s="119">
        <f>IFERROR(VLOOKUP(B1513,'[3]ZS s kniznicou'!$A$2:$A$1092,1,FALSE),0)</f>
        <v>51099021</v>
      </c>
      <c r="F1513" s="450" t="str">
        <f t="shared" si="35"/>
        <v>do 50</v>
      </c>
      <c r="G1513" s="451" t="str">
        <f t="shared" si="35"/>
        <v>251 a viac</v>
      </c>
      <c r="H1513" s="428"/>
      <c r="I1513" s="428"/>
    </row>
    <row r="1514" spans="2:9">
      <c r="B1514" s="116">
        <v>36071200</v>
      </c>
      <c r="C1514" s="119">
        <v>0</v>
      </c>
      <c r="D1514" s="120">
        <f>VLOOKUP(B1514,[3]ziaci!$A$1:$B$2102,2,FALSE)</f>
        <v>1192.6666666666665</v>
      </c>
      <c r="E1514" s="119">
        <f>IFERROR(VLOOKUP(B1514,'[3]ZS s kniznicou'!$A$2:$A$1092,1,FALSE),0)</f>
        <v>36071200</v>
      </c>
      <c r="F1514" s="450" t="str">
        <f t="shared" si="35"/>
        <v>do 50</v>
      </c>
      <c r="G1514" s="451" t="str">
        <f t="shared" si="35"/>
        <v>251 a viac</v>
      </c>
      <c r="H1514" s="428"/>
      <c r="I1514" s="428"/>
    </row>
    <row r="1515" spans="2:9">
      <c r="B1515" s="116">
        <v>36071170</v>
      </c>
      <c r="C1515" s="119">
        <v>0</v>
      </c>
      <c r="D1515" s="120">
        <f>VLOOKUP(B1515,[3]ziaci!$A$1:$B$2102,2,FALSE)</f>
        <v>228.66666666666663</v>
      </c>
      <c r="E1515" s="119">
        <f>IFERROR(VLOOKUP(B1515,'[3]ZS s kniznicou'!$A$2:$A$1092,1,FALSE),0)</f>
        <v>36071170</v>
      </c>
      <c r="F1515" s="450" t="str">
        <f t="shared" si="35"/>
        <v>do 50</v>
      </c>
      <c r="G1515" s="451" t="str">
        <f t="shared" si="35"/>
        <v>151-250</v>
      </c>
      <c r="H1515" s="428"/>
      <c r="I1515" s="428"/>
    </row>
    <row r="1516" spans="2:9">
      <c r="B1516" s="116">
        <v>31816860</v>
      </c>
      <c r="C1516" s="119">
        <v>0</v>
      </c>
      <c r="D1516" s="120">
        <f>VLOOKUP(B1516,[3]ziaci!$A$1:$B$2102,2,FALSE)</f>
        <v>376</v>
      </c>
      <c r="E1516" s="119">
        <f>IFERROR(VLOOKUP(B1516,'[3]ZS s kniznicou'!$A$2:$A$1092,1,FALSE),0)</f>
        <v>31816860</v>
      </c>
      <c r="F1516" s="450" t="str">
        <f t="shared" si="35"/>
        <v>do 50</v>
      </c>
      <c r="G1516" s="451" t="str">
        <f t="shared" si="35"/>
        <v>251 a viac</v>
      </c>
      <c r="H1516" s="428"/>
      <c r="I1516" s="428"/>
    </row>
    <row r="1517" spans="2:9">
      <c r="B1517" s="116">
        <v>31817017</v>
      </c>
      <c r="C1517" s="119">
        <v>0</v>
      </c>
      <c r="D1517" s="120">
        <f>VLOOKUP(B1517,[3]ziaci!$A$1:$B$2102,2,FALSE)</f>
        <v>389.66666666666663</v>
      </c>
      <c r="E1517" s="119">
        <f>IFERROR(VLOOKUP(B1517,'[3]ZS s kniznicou'!$A$2:$A$1092,1,FALSE),0)</f>
        <v>31817017</v>
      </c>
      <c r="F1517" s="450" t="str">
        <f t="shared" si="35"/>
        <v>do 50</v>
      </c>
      <c r="G1517" s="451" t="str">
        <f t="shared" si="35"/>
        <v>251 a viac</v>
      </c>
      <c r="H1517" s="428"/>
      <c r="I1517" s="428"/>
    </row>
    <row r="1518" spans="2:9">
      <c r="B1518" s="116">
        <v>36062227</v>
      </c>
      <c r="C1518" s="119">
        <v>0</v>
      </c>
      <c r="D1518" s="120">
        <f>VLOOKUP(B1518,[3]ziaci!$A$1:$B$2102,2,FALSE)</f>
        <v>340.33333333333331</v>
      </c>
      <c r="E1518" s="119">
        <f>IFERROR(VLOOKUP(B1518,'[3]ZS s kniznicou'!$A$2:$A$1092,1,FALSE),0)</f>
        <v>36062227</v>
      </c>
      <c r="F1518" s="450" t="str">
        <f t="shared" si="35"/>
        <v>do 50</v>
      </c>
      <c r="G1518" s="451" t="str">
        <f t="shared" si="35"/>
        <v>251 a viac</v>
      </c>
      <c r="H1518" s="428"/>
      <c r="I1518" s="428"/>
    </row>
    <row r="1519" spans="2:9">
      <c r="B1519" s="116">
        <v>36071226</v>
      </c>
      <c r="C1519" s="119">
        <v>0</v>
      </c>
      <c r="D1519" s="120">
        <f>VLOOKUP(B1519,[3]ziaci!$A$1:$B$2102,2,FALSE)</f>
        <v>113.66666666666666</v>
      </c>
      <c r="E1519" s="119">
        <f>IFERROR(VLOOKUP(B1519,'[3]ZS s kniznicou'!$A$2:$A$1092,1,FALSE),0)</f>
        <v>36071226</v>
      </c>
      <c r="F1519" s="450" t="str">
        <f t="shared" si="35"/>
        <v>do 50</v>
      </c>
      <c r="G1519" s="451" t="str">
        <f t="shared" si="35"/>
        <v>51-150</v>
      </c>
      <c r="H1519" s="428"/>
      <c r="I1519" s="428"/>
    </row>
    <row r="1520" spans="2:9">
      <c r="B1520" s="116">
        <v>36071102</v>
      </c>
      <c r="C1520" s="119">
        <v>0</v>
      </c>
      <c r="D1520" s="120">
        <f>VLOOKUP(B1520,[3]ziaci!$A$1:$B$2102,2,FALSE)</f>
        <v>244.66666666666666</v>
      </c>
      <c r="E1520" s="119">
        <f>IFERROR(VLOOKUP(B1520,'[3]ZS s kniznicou'!$A$2:$A$1092,1,FALSE),0)</f>
        <v>36071102</v>
      </c>
      <c r="F1520" s="450" t="str">
        <f t="shared" si="35"/>
        <v>do 50</v>
      </c>
      <c r="G1520" s="451" t="str">
        <f t="shared" si="35"/>
        <v>151-250</v>
      </c>
      <c r="H1520" s="428"/>
      <c r="I1520" s="428"/>
    </row>
    <row r="1521" spans="2:9">
      <c r="B1521" s="116">
        <v>31817025</v>
      </c>
      <c r="C1521" s="119">
        <v>0</v>
      </c>
      <c r="D1521" s="120">
        <f>VLOOKUP(B1521,[3]ziaci!$A$1:$B$2102,2,FALSE)</f>
        <v>122.99999999999999</v>
      </c>
      <c r="E1521" s="119">
        <f>IFERROR(VLOOKUP(B1521,'[3]ZS s kniznicou'!$A$2:$A$1092,1,FALSE),0)</f>
        <v>31817025</v>
      </c>
      <c r="F1521" s="450" t="str">
        <f t="shared" si="35"/>
        <v>do 50</v>
      </c>
      <c r="G1521" s="451" t="str">
        <f t="shared" si="35"/>
        <v>51-150</v>
      </c>
      <c r="H1521" s="428"/>
      <c r="I1521" s="428"/>
    </row>
    <row r="1522" spans="2:9">
      <c r="B1522" s="116">
        <v>31810969</v>
      </c>
      <c r="C1522" s="119">
        <v>0</v>
      </c>
      <c r="D1522" s="120">
        <f>VLOOKUP(B1522,[3]ziaci!$A$1:$B$2102,2,FALSE)</f>
        <v>423.33333333333331</v>
      </c>
      <c r="E1522" s="119">
        <f>IFERROR(VLOOKUP(B1522,'[3]ZS s kniznicou'!$A$2:$A$1092,1,FALSE),0)</f>
        <v>31810969</v>
      </c>
      <c r="F1522" s="450" t="str">
        <f t="shared" si="35"/>
        <v>do 50</v>
      </c>
      <c r="G1522" s="451" t="str">
        <f t="shared" si="35"/>
        <v>251 a viac</v>
      </c>
      <c r="H1522" s="428"/>
      <c r="I1522" s="428"/>
    </row>
    <row r="1523" spans="2:9">
      <c r="B1523" s="116">
        <v>31745041</v>
      </c>
      <c r="C1523" s="119">
        <v>0</v>
      </c>
      <c r="D1523" s="120">
        <f>VLOOKUP(B1523,[3]ziaci!$A$1:$B$2102,2,FALSE)</f>
        <v>613.66666666666663</v>
      </c>
      <c r="E1523" s="119">
        <f>IFERROR(VLOOKUP(B1523,'[3]ZS s kniznicou'!$A$2:$A$1092,1,FALSE),0)</f>
        <v>31745041</v>
      </c>
      <c r="F1523" s="450" t="str">
        <f t="shared" si="35"/>
        <v>do 50</v>
      </c>
      <c r="G1523" s="451" t="str">
        <f t="shared" si="35"/>
        <v>251 a viac</v>
      </c>
      <c r="H1523" s="428"/>
      <c r="I1523" s="428"/>
    </row>
    <row r="1524" spans="2:9">
      <c r="B1524" s="116">
        <v>31748198</v>
      </c>
      <c r="C1524" s="119">
        <v>0</v>
      </c>
      <c r="D1524" s="120">
        <f>VLOOKUP(B1524,[3]ziaci!$A$1:$B$2102,2,FALSE)</f>
        <v>105.99999999999999</v>
      </c>
      <c r="E1524" s="119">
        <f>IFERROR(VLOOKUP(B1524,'[3]ZS s kniznicou'!$A$2:$A$1092,1,FALSE),0)</f>
        <v>31748198</v>
      </c>
      <c r="F1524" s="450" t="str">
        <f t="shared" si="35"/>
        <v>do 50</v>
      </c>
      <c r="G1524" s="451" t="str">
        <f t="shared" si="35"/>
        <v>51-150</v>
      </c>
      <c r="H1524" s="428"/>
      <c r="I1524" s="428"/>
    </row>
    <row r="1525" spans="2:9">
      <c r="B1525" s="116">
        <v>31748180</v>
      </c>
      <c r="C1525" s="119">
        <v>0</v>
      </c>
      <c r="D1525" s="120">
        <f>VLOOKUP(B1525,[3]ziaci!$A$1:$B$2102,2,FALSE)</f>
        <v>348</v>
      </c>
      <c r="E1525" s="119">
        <f>IFERROR(VLOOKUP(B1525,'[3]ZS s kniznicou'!$A$2:$A$1092,1,FALSE),0)</f>
        <v>31748180</v>
      </c>
      <c r="F1525" s="450" t="str">
        <f t="shared" si="35"/>
        <v>do 50</v>
      </c>
      <c r="G1525" s="451" t="str">
        <f t="shared" si="35"/>
        <v>251 a viac</v>
      </c>
      <c r="H1525" s="428"/>
      <c r="I1525" s="428"/>
    </row>
    <row r="1526" spans="2:9">
      <c r="B1526" s="116">
        <v>31780776</v>
      </c>
      <c r="C1526" s="119">
        <v>0</v>
      </c>
      <c r="D1526" s="120">
        <f>VLOOKUP(B1526,[3]ziaci!$A$1:$B$2102,2,FALSE)</f>
        <v>510.99999999999994</v>
      </c>
      <c r="E1526" s="119">
        <f>IFERROR(VLOOKUP(B1526,'[3]ZS s kniznicou'!$A$2:$A$1092,1,FALSE),0)</f>
        <v>31780776</v>
      </c>
      <c r="F1526" s="450" t="str">
        <f t="shared" si="35"/>
        <v>do 50</v>
      </c>
      <c r="G1526" s="451" t="str">
        <f t="shared" si="35"/>
        <v>251 a viac</v>
      </c>
      <c r="H1526" s="428"/>
      <c r="I1526" s="428"/>
    </row>
    <row r="1527" spans="2:9">
      <c r="B1527" s="116">
        <v>17337631</v>
      </c>
      <c r="C1527" s="119">
        <v>0</v>
      </c>
      <c r="D1527" s="120">
        <f>VLOOKUP(B1527,[3]ziaci!$A$1:$B$2102,2,FALSE)</f>
        <v>783</v>
      </c>
      <c r="E1527" s="119">
        <f>IFERROR(VLOOKUP(B1527,'[3]ZS s kniznicou'!$A$2:$A$1092,1,FALSE),0)</f>
        <v>17337631</v>
      </c>
      <c r="F1527" s="450" t="str">
        <f t="shared" si="35"/>
        <v>do 50</v>
      </c>
      <c r="G1527" s="451" t="str">
        <f t="shared" si="35"/>
        <v>251 a viac</v>
      </c>
      <c r="H1527" s="428"/>
      <c r="I1527" s="428"/>
    </row>
    <row r="1528" spans="2:9">
      <c r="B1528" s="116">
        <v>30810655</v>
      </c>
      <c r="C1528" s="119">
        <v>0</v>
      </c>
      <c r="D1528" s="120">
        <f>VLOOKUP(B1528,[3]ziaci!$A$1:$B$2102,2,FALSE)</f>
        <v>644.66666666666663</v>
      </c>
      <c r="E1528" s="119">
        <f>IFERROR(VLOOKUP(B1528,'[3]ZS s kniznicou'!$A$2:$A$1092,1,FALSE),0)</f>
        <v>30810655</v>
      </c>
      <c r="F1528" s="450" t="str">
        <f t="shared" si="35"/>
        <v>do 50</v>
      </c>
      <c r="G1528" s="451" t="str">
        <f t="shared" si="35"/>
        <v>251 a viac</v>
      </c>
      <c r="H1528" s="428"/>
      <c r="I1528" s="428"/>
    </row>
    <row r="1529" spans="2:9">
      <c r="B1529" s="116">
        <v>31780717</v>
      </c>
      <c r="C1529" s="119">
        <v>0</v>
      </c>
      <c r="D1529" s="120">
        <f>VLOOKUP(B1529,[3]ziaci!$A$1:$B$2102,2,FALSE)</f>
        <v>577</v>
      </c>
      <c r="E1529" s="119">
        <f>IFERROR(VLOOKUP(B1529,'[3]ZS s kniznicou'!$A$2:$A$1092,1,FALSE),0)</f>
        <v>31780717</v>
      </c>
      <c r="F1529" s="450" t="str">
        <f t="shared" si="35"/>
        <v>do 50</v>
      </c>
      <c r="G1529" s="451" t="str">
        <f t="shared" si="35"/>
        <v>251 a viac</v>
      </c>
      <c r="H1529" s="428"/>
      <c r="I1529" s="428"/>
    </row>
    <row r="1530" spans="2:9">
      <c r="B1530" s="116">
        <v>31785212</v>
      </c>
      <c r="C1530" s="119">
        <v>0</v>
      </c>
      <c r="D1530" s="120">
        <f>VLOOKUP(B1530,[3]ziaci!$A$1:$B$2102,2,FALSE)</f>
        <v>357</v>
      </c>
      <c r="E1530" s="119">
        <f>IFERROR(VLOOKUP(B1530,'[3]ZS s kniznicou'!$A$2:$A$1092,1,FALSE),0)</f>
        <v>31785212</v>
      </c>
      <c r="F1530" s="450" t="str">
        <f t="shared" si="35"/>
        <v>do 50</v>
      </c>
      <c r="G1530" s="451" t="str">
        <f t="shared" si="35"/>
        <v>251 a viac</v>
      </c>
      <c r="H1530" s="428"/>
      <c r="I1530" s="428"/>
    </row>
    <row r="1531" spans="2:9">
      <c r="B1531" s="116">
        <v>31785221</v>
      </c>
      <c r="C1531" s="119">
        <v>0</v>
      </c>
      <c r="D1531" s="120">
        <f>VLOOKUP(B1531,[3]ziaci!$A$1:$B$2102,2,FALSE)</f>
        <v>332.33333333333331</v>
      </c>
      <c r="E1531" s="119">
        <f>IFERROR(VLOOKUP(B1531,'[3]ZS s kniznicou'!$A$2:$A$1092,1,FALSE),0)</f>
        <v>31785221</v>
      </c>
      <c r="F1531" s="450" t="str">
        <f t="shared" si="35"/>
        <v>do 50</v>
      </c>
      <c r="G1531" s="451" t="str">
        <f t="shared" si="35"/>
        <v>251 a viac</v>
      </c>
      <c r="H1531" s="428"/>
      <c r="I1531" s="428"/>
    </row>
    <row r="1532" spans="2:9">
      <c r="B1532" s="116">
        <v>50409964</v>
      </c>
      <c r="C1532" s="119">
        <v>0</v>
      </c>
      <c r="D1532" s="120">
        <f>VLOOKUP(B1532,[3]ziaci!$A$1:$B$2102,2,FALSE)</f>
        <v>277</v>
      </c>
      <c r="E1532" s="119">
        <f>IFERROR(VLOOKUP(B1532,'[3]ZS s kniznicou'!$A$2:$A$1092,1,FALSE),0)</f>
        <v>50409964</v>
      </c>
      <c r="F1532" s="450" t="str">
        <f t="shared" si="35"/>
        <v>do 50</v>
      </c>
      <c r="G1532" s="451" t="str">
        <f t="shared" si="35"/>
        <v>251 a viac</v>
      </c>
      <c r="H1532" s="428"/>
      <c r="I1532" s="428"/>
    </row>
    <row r="1533" spans="2:9">
      <c r="B1533" s="116">
        <v>31768849</v>
      </c>
      <c r="C1533" s="119">
        <v>0</v>
      </c>
      <c r="D1533" s="120">
        <f>VLOOKUP(B1533,[3]ziaci!$A$1:$B$2102,2,FALSE)</f>
        <v>670.66666666666663</v>
      </c>
      <c r="E1533" s="119">
        <f>IFERROR(VLOOKUP(B1533,'[3]ZS s kniznicou'!$A$2:$A$1092,1,FALSE),0)</f>
        <v>31768849</v>
      </c>
      <c r="F1533" s="450" t="str">
        <f t="shared" si="35"/>
        <v>do 50</v>
      </c>
      <c r="G1533" s="451" t="str">
        <f t="shared" si="35"/>
        <v>251 a viac</v>
      </c>
      <c r="H1533" s="428"/>
      <c r="I1533" s="428"/>
    </row>
    <row r="1534" spans="2:9">
      <c r="B1534" s="116">
        <v>31810497</v>
      </c>
      <c r="C1534" s="119">
        <v>0</v>
      </c>
      <c r="D1534" s="120">
        <f>VLOOKUP(B1534,[3]ziaci!$A$1:$B$2102,2,FALSE)</f>
        <v>715.33333333333326</v>
      </c>
      <c r="E1534" s="119">
        <f>IFERROR(VLOOKUP(B1534,'[3]ZS s kniznicou'!$A$2:$A$1092,1,FALSE),0)</f>
        <v>31810497</v>
      </c>
      <c r="F1534" s="450" t="str">
        <f t="shared" si="35"/>
        <v>do 50</v>
      </c>
      <c r="G1534" s="451" t="str">
        <f t="shared" si="35"/>
        <v>251 a viac</v>
      </c>
      <c r="H1534" s="428"/>
      <c r="I1534" s="428"/>
    </row>
    <row r="1535" spans="2:9">
      <c r="B1535" s="116">
        <v>42447402</v>
      </c>
      <c r="C1535" s="119">
        <v>0</v>
      </c>
      <c r="D1535" s="120">
        <f>VLOOKUP(B1535,[3]ziaci!$A$1:$B$2102,2,FALSE)</f>
        <v>394.66666666666663</v>
      </c>
      <c r="E1535" s="119">
        <f>IFERROR(VLOOKUP(B1535,'[3]ZS s kniznicou'!$A$2:$A$1092,1,FALSE),0)</f>
        <v>42447402</v>
      </c>
      <c r="F1535" s="450" t="str">
        <f t="shared" si="35"/>
        <v>do 50</v>
      </c>
      <c r="G1535" s="451" t="str">
        <f t="shared" si="35"/>
        <v>251 a viac</v>
      </c>
      <c r="H1535" s="428"/>
      <c r="I1535" s="428"/>
    </row>
    <row r="1536" spans="2:9">
      <c r="B1536" s="116">
        <v>31780865</v>
      </c>
      <c r="C1536" s="119">
        <v>0</v>
      </c>
      <c r="D1536" s="120">
        <f>VLOOKUP(B1536,[3]ziaci!$A$1:$B$2102,2,FALSE)</f>
        <v>759.33333333333326</v>
      </c>
      <c r="E1536" s="119">
        <f>IFERROR(VLOOKUP(B1536,'[3]ZS s kniznicou'!$A$2:$A$1092,1,FALSE),0)</f>
        <v>31780865</v>
      </c>
      <c r="F1536" s="450" t="str">
        <f t="shared" si="35"/>
        <v>do 50</v>
      </c>
      <c r="G1536" s="451" t="str">
        <f t="shared" si="35"/>
        <v>251 a viac</v>
      </c>
      <c r="H1536" s="428"/>
      <c r="I1536" s="428"/>
    </row>
    <row r="1537" spans="2:9">
      <c r="B1537" s="116">
        <v>36060917</v>
      </c>
      <c r="C1537" s="119">
        <v>0</v>
      </c>
      <c r="D1537" s="120">
        <f>VLOOKUP(B1537,[3]ziaci!$A$1:$B$2102,2,FALSE)</f>
        <v>691</v>
      </c>
      <c r="E1537" s="119">
        <f>IFERROR(VLOOKUP(B1537,'[3]ZS s kniznicou'!$A$2:$A$1092,1,FALSE),0)</f>
        <v>36060917</v>
      </c>
      <c r="F1537" s="450" t="str">
        <f t="shared" si="35"/>
        <v>do 50</v>
      </c>
      <c r="G1537" s="451" t="str">
        <f t="shared" si="35"/>
        <v>251 a viac</v>
      </c>
      <c r="H1537" s="428"/>
      <c r="I1537" s="428"/>
    </row>
    <row r="1538" spans="2:9">
      <c r="B1538" s="116">
        <v>36071021</v>
      </c>
      <c r="C1538" s="119">
        <v>0</v>
      </c>
      <c r="D1538" s="120">
        <f>VLOOKUP(B1538,[3]ziaci!$A$1:$B$2102,2,FALSE)</f>
        <v>544.66666666666663</v>
      </c>
      <c r="E1538" s="119">
        <f>IFERROR(VLOOKUP(B1538,'[3]ZS s kniznicou'!$A$2:$A$1092,1,FALSE),0)</f>
        <v>36071021</v>
      </c>
      <c r="F1538" s="450" t="str">
        <f t="shared" si="35"/>
        <v>do 50</v>
      </c>
      <c r="G1538" s="451" t="str">
        <f t="shared" si="35"/>
        <v>251 a viac</v>
      </c>
      <c r="H1538" s="428"/>
      <c r="I1538" s="428"/>
    </row>
    <row r="1539" spans="2:9">
      <c r="B1539" s="116">
        <v>36071048</v>
      </c>
      <c r="C1539" s="119">
        <v>0</v>
      </c>
      <c r="D1539" s="120">
        <f>VLOOKUP(B1539,[3]ziaci!$A$1:$B$2102,2,FALSE)</f>
        <v>502.33333333333326</v>
      </c>
      <c r="E1539" s="119">
        <f>IFERROR(VLOOKUP(B1539,'[3]ZS s kniznicou'!$A$2:$A$1092,1,FALSE),0)</f>
        <v>36071048</v>
      </c>
      <c r="F1539" s="450" t="str">
        <f t="shared" si="35"/>
        <v>do 50</v>
      </c>
      <c r="G1539" s="451" t="str">
        <f t="shared" si="35"/>
        <v>251 a viac</v>
      </c>
      <c r="H1539" s="428"/>
      <c r="I1539" s="428"/>
    </row>
    <row r="1540" spans="2:9">
      <c r="B1540" s="116">
        <v>31750214</v>
      </c>
      <c r="C1540" s="119">
        <v>0</v>
      </c>
      <c r="D1540" s="120">
        <f>VLOOKUP(B1540,[3]ziaci!$A$1:$B$2102,2,FALSE)</f>
        <v>658.66666666666663</v>
      </c>
      <c r="E1540" s="119">
        <f>IFERROR(VLOOKUP(B1540,'[3]ZS s kniznicou'!$A$2:$A$1092,1,FALSE),0)</f>
        <v>0</v>
      </c>
      <c r="F1540" s="450" t="str">
        <f t="shared" si="35"/>
        <v>do 50</v>
      </c>
      <c r="G1540" s="451" t="str">
        <f t="shared" si="35"/>
        <v>251 a viac</v>
      </c>
      <c r="H1540" s="428"/>
      <c r="I1540" s="428"/>
    </row>
    <row r="1541" spans="2:9">
      <c r="B1541" s="116">
        <v>31780504</v>
      </c>
      <c r="C1541" s="119">
        <v>0</v>
      </c>
      <c r="D1541" s="120">
        <f>VLOOKUP(B1541,[3]ziaci!$A$1:$B$2102,2,FALSE)</f>
        <v>549.66666666666663</v>
      </c>
      <c r="E1541" s="119">
        <f>IFERROR(VLOOKUP(B1541,'[3]ZS s kniznicou'!$A$2:$A$1092,1,FALSE),0)</f>
        <v>31780504</v>
      </c>
      <c r="F1541" s="450" t="str">
        <f t="shared" si="35"/>
        <v>do 50</v>
      </c>
      <c r="G1541" s="451" t="str">
        <f t="shared" si="35"/>
        <v>251 a viac</v>
      </c>
      <c r="H1541" s="428"/>
      <c r="I1541" s="428"/>
    </row>
    <row r="1542" spans="2:9">
      <c r="B1542" s="116">
        <v>36070998</v>
      </c>
      <c r="C1542" s="119">
        <v>0</v>
      </c>
      <c r="D1542" s="120">
        <f>VLOOKUP(B1542,[3]ziaci!$A$1:$B$2102,2,FALSE)</f>
        <v>490</v>
      </c>
      <c r="E1542" s="119">
        <f>IFERROR(VLOOKUP(B1542,'[3]ZS s kniznicou'!$A$2:$A$1092,1,FALSE),0)</f>
        <v>36070998</v>
      </c>
      <c r="F1542" s="450" t="str">
        <f t="shared" si="35"/>
        <v>do 50</v>
      </c>
      <c r="G1542" s="451" t="str">
        <f t="shared" si="35"/>
        <v>251 a viac</v>
      </c>
      <c r="H1542" s="428"/>
      <c r="I1542" s="428"/>
    </row>
    <row r="1543" spans="2:9">
      <c r="B1543" s="116">
        <v>31754929</v>
      </c>
      <c r="C1543" s="119">
        <v>0</v>
      </c>
      <c r="D1543" s="120">
        <f>VLOOKUP(B1543,[3]ziaci!$A$1:$B$2102,2,FALSE)</f>
        <v>352.33333333333331</v>
      </c>
      <c r="E1543" s="119">
        <f>IFERROR(VLOOKUP(B1543,'[3]ZS s kniznicou'!$A$2:$A$1092,1,FALSE),0)</f>
        <v>31754929</v>
      </c>
      <c r="F1543" s="450" t="str">
        <f t="shared" si="35"/>
        <v>do 50</v>
      </c>
      <c r="G1543" s="451" t="str">
        <f t="shared" si="35"/>
        <v>251 a viac</v>
      </c>
      <c r="H1543" s="428"/>
      <c r="I1543" s="428"/>
    </row>
    <row r="1544" spans="2:9">
      <c r="B1544" s="116">
        <v>31754953</v>
      </c>
      <c r="C1544" s="119">
        <v>0</v>
      </c>
      <c r="D1544" s="120">
        <f>VLOOKUP(B1544,[3]ziaci!$A$1:$B$2102,2,FALSE)</f>
        <v>249.33333333333331</v>
      </c>
      <c r="E1544" s="119">
        <f>IFERROR(VLOOKUP(B1544,'[3]ZS s kniznicou'!$A$2:$A$1092,1,FALSE),0)</f>
        <v>31754953</v>
      </c>
      <c r="F1544" s="450" t="str">
        <f t="shared" si="35"/>
        <v>do 50</v>
      </c>
      <c r="G1544" s="451" t="str">
        <f t="shared" si="35"/>
        <v>151-250</v>
      </c>
      <c r="H1544" s="428"/>
      <c r="I1544" s="428"/>
    </row>
    <row r="1545" spans="2:9">
      <c r="B1545" s="116">
        <v>31754961</v>
      </c>
      <c r="C1545" s="119">
        <v>0</v>
      </c>
      <c r="D1545" s="120">
        <f>VLOOKUP(B1545,[3]ziaci!$A$1:$B$2102,2,FALSE)</f>
        <v>579.33333333333326</v>
      </c>
      <c r="E1545" s="119">
        <f>IFERROR(VLOOKUP(B1545,'[3]ZS s kniznicou'!$A$2:$A$1092,1,FALSE),0)</f>
        <v>31754961</v>
      </c>
      <c r="F1545" s="450" t="str">
        <f t="shared" si="35"/>
        <v>do 50</v>
      </c>
      <c r="G1545" s="451" t="str">
        <f t="shared" si="35"/>
        <v>251 a viac</v>
      </c>
      <c r="H1545" s="428"/>
      <c r="I1545" s="428"/>
    </row>
    <row r="1546" spans="2:9">
      <c r="B1546" s="116">
        <v>31771424</v>
      </c>
      <c r="C1546" s="119">
        <v>0</v>
      </c>
      <c r="D1546" s="120">
        <f>VLOOKUP(B1546,[3]ziaci!$A$1:$B$2102,2,FALSE)</f>
        <v>619.66666666666663</v>
      </c>
      <c r="E1546" s="119">
        <f>IFERROR(VLOOKUP(B1546,'[3]ZS s kniznicou'!$A$2:$A$1092,1,FALSE),0)</f>
        <v>31771424</v>
      </c>
      <c r="F1546" s="450" t="str">
        <f t="shared" si="35"/>
        <v>do 50</v>
      </c>
      <c r="G1546" s="451" t="str">
        <f t="shared" si="35"/>
        <v>251 a viac</v>
      </c>
      <c r="H1546" s="428"/>
      <c r="I1546" s="428"/>
    </row>
    <row r="1547" spans="2:9">
      <c r="B1547" s="116">
        <v>31771475</v>
      </c>
      <c r="C1547" s="119">
        <v>0</v>
      </c>
      <c r="D1547" s="120">
        <f>VLOOKUP(B1547,[3]ziaci!$A$1:$B$2102,2,FALSE)</f>
        <v>483.33333333333331</v>
      </c>
      <c r="E1547" s="119">
        <f>IFERROR(VLOOKUP(B1547,'[3]ZS s kniznicou'!$A$2:$A$1092,1,FALSE),0)</f>
        <v>31771475</v>
      </c>
      <c r="F1547" s="450" t="str">
        <f t="shared" si="35"/>
        <v>do 50</v>
      </c>
      <c r="G1547" s="451" t="str">
        <f t="shared" si="35"/>
        <v>251 a viac</v>
      </c>
      <c r="H1547" s="428"/>
      <c r="I1547" s="428"/>
    </row>
    <row r="1548" spans="2:9">
      <c r="B1548" s="116">
        <v>31780474</v>
      </c>
      <c r="C1548" s="119">
        <v>0</v>
      </c>
      <c r="D1548" s="120">
        <f>VLOOKUP(B1548,[3]ziaci!$A$1:$B$2102,2,FALSE)</f>
        <v>437.33333333333326</v>
      </c>
      <c r="E1548" s="119">
        <f>IFERROR(VLOOKUP(B1548,'[3]ZS s kniznicou'!$A$2:$A$1092,1,FALSE),0)</f>
        <v>31780474</v>
      </c>
      <c r="F1548" s="450" t="str">
        <f t="shared" si="35"/>
        <v>do 50</v>
      </c>
      <c r="G1548" s="451" t="str">
        <f t="shared" si="35"/>
        <v>251 a viac</v>
      </c>
      <c r="H1548" s="428"/>
      <c r="I1548" s="428"/>
    </row>
    <row r="1549" spans="2:9">
      <c r="B1549" s="116">
        <v>31780491</v>
      </c>
      <c r="C1549" s="119">
        <v>0</v>
      </c>
      <c r="D1549" s="120">
        <f>VLOOKUP(B1549,[3]ziaci!$A$1:$B$2102,2,FALSE)</f>
        <v>343.66666666666663</v>
      </c>
      <c r="E1549" s="119">
        <f>IFERROR(VLOOKUP(B1549,'[3]ZS s kniznicou'!$A$2:$A$1092,1,FALSE),0)</f>
        <v>31780491</v>
      </c>
      <c r="F1549" s="450" t="str">
        <f t="shared" si="35"/>
        <v>do 50</v>
      </c>
      <c r="G1549" s="451" t="str">
        <f t="shared" si="35"/>
        <v>251 a viac</v>
      </c>
      <c r="H1549" s="428"/>
      <c r="I1549" s="428"/>
    </row>
    <row r="1550" spans="2:9">
      <c r="B1550" s="116">
        <v>31780547</v>
      </c>
      <c r="C1550" s="119">
        <v>0</v>
      </c>
      <c r="D1550" s="120">
        <f>VLOOKUP(B1550,[3]ziaci!$A$1:$B$2102,2,FALSE)</f>
        <v>512</v>
      </c>
      <c r="E1550" s="119">
        <f>IFERROR(VLOOKUP(B1550,'[3]ZS s kniznicou'!$A$2:$A$1092,1,FALSE),0)</f>
        <v>31780547</v>
      </c>
      <c r="F1550" s="450" t="str">
        <f t="shared" si="35"/>
        <v>do 50</v>
      </c>
      <c r="G1550" s="451" t="str">
        <f t="shared" si="35"/>
        <v>251 a viac</v>
      </c>
      <c r="H1550" s="428"/>
      <c r="I1550" s="428"/>
    </row>
    <row r="1551" spans="2:9">
      <c r="B1551" s="116">
        <v>31781853</v>
      </c>
      <c r="C1551" s="119">
        <v>0</v>
      </c>
      <c r="D1551" s="120">
        <f>VLOOKUP(B1551,[3]ziaci!$A$1:$B$2102,2,FALSE)</f>
        <v>631</v>
      </c>
      <c r="E1551" s="119">
        <f>IFERROR(VLOOKUP(B1551,'[3]ZS s kniznicou'!$A$2:$A$1092,1,FALSE),0)</f>
        <v>31781853</v>
      </c>
      <c r="F1551" s="450" t="str">
        <f t="shared" si="35"/>
        <v>do 50</v>
      </c>
      <c r="G1551" s="451" t="str">
        <f t="shared" si="35"/>
        <v>251 a viac</v>
      </c>
      <c r="H1551" s="428"/>
      <c r="I1551" s="428"/>
    </row>
    <row r="1552" spans="2:9">
      <c r="B1552" s="116">
        <v>31781977</v>
      </c>
      <c r="C1552" s="119">
        <v>0</v>
      </c>
      <c r="D1552" s="120">
        <f>VLOOKUP(B1552,[3]ziaci!$A$1:$B$2102,2,FALSE)</f>
        <v>577.33333333333326</v>
      </c>
      <c r="E1552" s="119">
        <f>IFERROR(VLOOKUP(B1552,'[3]ZS s kniznicou'!$A$2:$A$1092,1,FALSE),0)</f>
        <v>31781977</v>
      </c>
      <c r="F1552" s="450" t="str">
        <f t="shared" si="35"/>
        <v>do 50</v>
      </c>
      <c r="G1552" s="451" t="str">
        <f t="shared" si="35"/>
        <v>251 a viac</v>
      </c>
      <c r="H1552" s="428"/>
      <c r="I1552" s="428"/>
    </row>
    <row r="1553" spans="2:9">
      <c r="B1553" s="116">
        <v>31781845</v>
      </c>
      <c r="C1553" s="119">
        <v>0</v>
      </c>
      <c r="D1553" s="120">
        <f>VLOOKUP(B1553,[3]ziaci!$A$1:$B$2102,2,FALSE)</f>
        <v>357.66666666666663</v>
      </c>
      <c r="E1553" s="119">
        <f>IFERROR(VLOOKUP(B1553,'[3]ZS s kniznicou'!$A$2:$A$1092,1,FALSE),0)</f>
        <v>31781845</v>
      </c>
      <c r="F1553" s="450" t="str">
        <f t="shared" si="35"/>
        <v>do 50</v>
      </c>
      <c r="G1553" s="451" t="str">
        <f t="shared" si="35"/>
        <v>251 a viac</v>
      </c>
      <c r="H1553" s="428"/>
      <c r="I1553" s="428"/>
    </row>
    <row r="1554" spans="2:9">
      <c r="B1554" s="116">
        <v>36062260</v>
      </c>
      <c r="C1554" s="119">
        <v>0</v>
      </c>
      <c r="D1554" s="120">
        <f>VLOOKUP(B1554,[3]ziaci!$A$1:$B$2102,2,FALSE)</f>
        <v>789.33333333333326</v>
      </c>
      <c r="E1554" s="119">
        <f>IFERROR(VLOOKUP(B1554,'[3]ZS s kniznicou'!$A$2:$A$1092,1,FALSE),0)</f>
        <v>36062260</v>
      </c>
      <c r="F1554" s="450" t="str">
        <f t="shared" si="35"/>
        <v>do 50</v>
      </c>
      <c r="G1554" s="451" t="str">
        <f t="shared" si="35"/>
        <v>251 a viac</v>
      </c>
      <c r="H1554" s="428"/>
      <c r="I1554" s="428"/>
    </row>
    <row r="1555" spans="2:9">
      <c r="B1555" s="116">
        <v>52547477</v>
      </c>
      <c r="C1555" s="119">
        <v>0</v>
      </c>
      <c r="D1555" s="120">
        <f>VLOOKUP(B1555,[3]ziaci!$A$1:$B$2102,2,FALSE)</f>
        <v>84</v>
      </c>
      <c r="E1555" s="119">
        <f>IFERROR(VLOOKUP(B1555,'[3]ZS s kniznicou'!$A$2:$A$1092,1,FALSE),0)</f>
        <v>0</v>
      </c>
      <c r="F1555" s="450" t="str">
        <f t="shared" si="35"/>
        <v>do 50</v>
      </c>
      <c r="G1555" s="451" t="str">
        <f t="shared" si="35"/>
        <v>51-150</v>
      </c>
      <c r="H1555" s="428"/>
      <c r="I1555" s="428"/>
    </row>
    <row r="1556" spans="2:9">
      <c r="B1556" s="116">
        <v>42258120</v>
      </c>
      <c r="C1556" s="119">
        <v>0</v>
      </c>
      <c r="D1556" s="120">
        <f>VLOOKUP(B1556,[3]ziaci!$A$1:$B$2102,2,FALSE)</f>
        <v>323.66666666666663</v>
      </c>
      <c r="E1556" s="119">
        <f>IFERROR(VLOOKUP(B1556,'[3]ZS s kniznicou'!$A$2:$A$1092,1,FALSE),0)</f>
        <v>0</v>
      </c>
      <c r="F1556" s="450" t="str">
        <f t="shared" si="35"/>
        <v>do 50</v>
      </c>
      <c r="G1556" s="451" t="str">
        <f t="shared" si="35"/>
        <v>251 a viac</v>
      </c>
      <c r="H1556" s="428"/>
      <c r="I1556" s="428"/>
    </row>
    <row r="1557" spans="2:9">
      <c r="B1557" s="116">
        <v>42178941</v>
      </c>
      <c r="C1557" s="119">
        <v>0</v>
      </c>
      <c r="D1557" s="120">
        <f>VLOOKUP(B1557,[3]ziaci!$A$1:$B$2102,2,FALSE)</f>
        <v>552.66666666666663</v>
      </c>
      <c r="E1557" s="119">
        <f>IFERROR(VLOOKUP(B1557,'[3]ZS s kniznicou'!$A$2:$A$1092,1,FALSE),0)</f>
        <v>0</v>
      </c>
      <c r="F1557" s="450" t="str">
        <f t="shared" si="35"/>
        <v>do 50</v>
      </c>
      <c r="G1557" s="451" t="str">
        <f t="shared" si="35"/>
        <v>251 a viac</v>
      </c>
      <c r="H1557" s="428"/>
      <c r="I1557" s="428"/>
    </row>
    <row r="1558" spans="2:9">
      <c r="B1558" s="116">
        <v>42261121</v>
      </c>
      <c r="C1558" s="119">
        <v>0</v>
      </c>
      <c r="D1558" s="120">
        <f>VLOOKUP(B1558,[3]ziaci!$A$1:$B$2102,2,FALSE)</f>
        <v>323.33333333333331</v>
      </c>
      <c r="E1558" s="119">
        <f>IFERROR(VLOOKUP(B1558,'[3]ZS s kniznicou'!$A$2:$A$1092,1,FALSE),0)</f>
        <v>0</v>
      </c>
      <c r="F1558" s="450" t="str">
        <f t="shared" si="35"/>
        <v>do 50</v>
      </c>
      <c r="G1558" s="451" t="str">
        <f t="shared" si="35"/>
        <v>251 a viac</v>
      </c>
      <c r="H1558" s="428"/>
      <c r="I1558" s="428"/>
    </row>
    <row r="1559" spans="2:9">
      <c r="B1559" s="116">
        <v>42415829</v>
      </c>
      <c r="C1559" s="119">
        <v>0</v>
      </c>
      <c r="D1559" s="120">
        <f>VLOOKUP(B1559,[3]ziaci!$A$1:$B$2102,2,FALSE)</f>
        <v>14.666666666666666</v>
      </c>
      <c r="E1559" s="119">
        <f>IFERROR(VLOOKUP(B1559,'[3]ZS s kniznicou'!$A$2:$A$1092,1,FALSE),0)</f>
        <v>0</v>
      </c>
      <c r="F1559" s="450" t="str">
        <f t="shared" ref="F1559:G1622" si="36">IF(C1559&lt;51,"do 50",IF(C1559&lt;151,"51-150",IF(C1559&lt;251,"151-250","251 a viac")))</f>
        <v>do 50</v>
      </c>
      <c r="G1559" s="451" t="str">
        <f t="shared" si="36"/>
        <v>do 50</v>
      </c>
      <c r="H1559" s="428"/>
      <c r="I1559" s="428"/>
    </row>
    <row r="1560" spans="2:9">
      <c r="B1560" s="116">
        <v>30804663</v>
      </c>
      <c r="C1560" s="119">
        <v>0</v>
      </c>
      <c r="D1560" s="120">
        <f>VLOOKUP(B1560,[3]ziaci!$A$1:$B$2102,2,FALSE)</f>
        <v>121.66666666666666</v>
      </c>
      <c r="E1560" s="119">
        <f>IFERROR(VLOOKUP(B1560,'[3]ZS s kniznicou'!$A$2:$A$1092,1,FALSE),0)</f>
        <v>30804663</v>
      </c>
      <c r="F1560" s="450" t="str">
        <f t="shared" si="36"/>
        <v>do 50</v>
      </c>
      <c r="G1560" s="451" t="str">
        <f t="shared" si="36"/>
        <v>51-150</v>
      </c>
      <c r="H1560" s="428"/>
      <c r="I1560" s="428"/>
    </row>
    <row r="1561" spans="2:9">
      <c r="B1561" s="116">
        <v>36081086</v>
      </c>
      <c r="C1561" s="119">
        <v>0</v>
      </c>
      <c r="D1561" s="120">
        <f>VLOOKUP(B1561,[3]ziaci!$A$1:$B$2102,2,FALSE)</f>
        <v>310.33333333333331</v>
      </c>
      <c r="E1561" s="119">
        <f>IFERROR(VLOOKUP(B1561,'[3]ZS s kniznicou'!$A$2:$A$1092,1,FALSE),0)</f>
        <v>36081086</v>
      </c>
      <c r="F1561" s="450" t="str">
        <f t="shared" si="36"/>
        <v>do 50</v>
      </c>
      <c r="G1561" s="451" t="str">
        <f t="shared" si="36"/>
        <v>251 a viac</v>
      </c>
      <c r="H1561" s="428"/>
      <c r="I1561" s="428"/>
    </row>
    <row r="1562" spans="2:9">
      <c r="B1562" s="116">
        <v>36081060</v>
      </c>
      <c r="C1562" s="119">
        <v>0</v>
      </c>
      <c r="D1562" s="120">
        <f>VLOOKUP(B1562,[3]ziaci!$A$1:$B$2102,2,FALSE)</f>
        <v>232.33333333333331</v>
      </c>
      <c r="E1562" s="119">
        <f>IFERROR(VLOOKUP(B1562,'[3]ZS s kniznicou'!$A$2:$A$1092,1,FALSE),0)</f>
        <v>36081060</v>
      </c>
      <c r="F1562" s="450" t="str">
        <f t="shared" si="36"/>
        <v>do 50</v>
      </c>
      <c r="G1562" s="451" t="str">
        <f t="shared" si="36"/>
        <v>151-250</v>
      </c>
      <c r="H1562" s="428"/>
      <c r="I1562" s="428"/>
    </row>
    <row r="1563" spans="2:9">
      <c r="B1563" s="116">
        <v>36086592</v>
      </c>
      <c r="C1563" s="119">
        <v>0</v>
      </c>
      <c r="D1563" s="120">
        <f>VLOOKUP(B1563,[3]ziaci!$A$1:$B$2102,2,FALSE)</f>
        <v>206.66666666666666</v>
      </c>
      <c r="E1563" s="119">
        <f>IFERROR(VLOOKUP(B1563,'[3]ZS s kniznicou'!$A$2:$A$1092,1,FALSE),0)</f>
        <v>36086592</v>
      </c>
      <c r="F1563" s="450" t="str">
        <f t="shared" si="36"/>
        <v>do 50</v>
      </c>
      <c r="G1563" s="451" t="str">
        <f t="shared" si="36"/>
        <v>151-250</v>
      </c>
      <c r="H1563" s="428"/>
      <c r="I1563" s="428"/>
    </row>
    <row r="1564" spans="2:9">
      <c r="B1564" s="116">
        <v>37836382</v>
      </c>
      <c r="C1564" s="119">
        <v>0</v>
      </c>
      <c r="D1564" s="120">
        <f>VLOOKUP(B1564,[3]ziaci!$A$1:$B$2102,2,FALSE)</f>
        <v>106</v>
      </c>
      <c r="E1564" s="119">
        <f>IFERROR(VLOOKUP(B1564,'[3]ZS s kniznicou'!$A$2:$A$1092,1,FALSE),0)</f>
        <v>37836382</v>
      </c>
      <c r="F1564" s="450" t="str">
        <f t="shared" si="36"/>
        <v>do 50</v>
      </c>
      <c r="G1564" s="451" t="str">
        <f t="shared" si="36"/>
        <v>51-150</v>
      </c>
      <c r="H1564" s="428"/>
      <c r="I1564" s="428"/>
    </row>
    <row r="1565" spans="2:9">
      <c r="B1565" s="116">
        <v>37836439</v>
      </c>
      <c r="C1565" s="119">
        <v>0</v>
      </c>
      <c r="D1565" s="120">
        <f>VLOOKUP(B1565,[3]ziaci!$A$1:$B$2102,2,FALSE)</f>
        <v>102.33333333333333</v>
      </c>
      <c r="E1565" s="119">
        <f>IFERROR(VLOOKUP(B1565,'[3]ZS s kniznicou'!$A$2:$A$1092,1,FALSE),0)</f>
        <v>37836439</v>
      </c>
      <c r="F1565" s="450" t="str">
        <f t="shared" si="36"/>
        <v>do 50</v>
      </c>
      <c r="G1565" s="451" t="str">
        <f t="shared" si="36"/>
        <v>51-150</v>
      </c>
      <c r="H1565" s="428"/>
      <c r="I1565" s="428"/>
    </row>
    <row r="1566" spans="2:9">
      <c r="B1566" s="116">
        <v>710055633</v>
      </c>
      <c r="C1566" s="119">
        <v>0</v>
      </c>
      <c r="D1566" s="120">
        <f>VLOOKUP(B1566,[3]ziaci!$A$1:$B$2102,2,FALSE)</f>
        <v>39</v>
      </c>
      <c r="E1566" s="119">
        <f>IFERROR(VLOOKUP(B1566,'[3]ZS s kniznicou'!$A$2:$A$1092,1,FALSE),0)</f>
        <v>710055633</v>
      </c>
      <c r="F1566" s="450" t="str">
        <f t="shared" si="36"/>
        <v>do 50</v>
      </c>
      <c r="G1566" s="451" t="str">
        <f t="shared" si="36"/>
        <v>do 50</v>
      </c>
      <c r="H1566" s="428"/>
      <c r="I1566" s="428"/>
    </row>
    <row r="1567" spans="2:9">
      <c r="B1567" s="116">
        <v>710055706</v>
      </c>
      <c r="C1567" s="119">
        <v>0</v>
      </c>
      <c r="D1567" s="120">
        <f>VLOOKUP(B1567,[3]ziaci!$A$1:$B$2102,2,FALSE)</f>
        <v>9</v>
      </c>
      <c r="E1567" s="119">
        <f>IFERROR(VLOOKUP(B1567,'[3]ZS s kniznicou'!$A$2:$A$1092,1,FALSE),0)</f>
        <v>710055706</v>
      </c>
      <c r="F1567" s="450" t="str">
        <f t="shared" si="36"/>
        <v>do 50</v>
      </c>
      <c r="G1567" s="451" t="str">
        <f t="shared" si="36"/>
        <v>do 50</v>
      </c>
      <c r="H1567" s="428"/>
      <c r="I1567" s="428"/>
    </row>
    <row r="1568" spans="2:9">
      <c r="B1568" s="116">
        <v>710055730</v>
      </c>
      <c r="C1568" s="119">
        <v>0</v>
      </c>
      <c r="D1568" s="120">
        <f>VLOOKUP(B1568,[3]ziaci!$A$1:$B$2102,2,FALSE)</f>
        <v>8.3333333333333321</v>
      </c>
      <c r="E1568" s="119">
        <f>IFERROR(VLOOKUP(B1568,'[3]ZS s kniznicou'!$A$2:$A$1092,1,FALSE),0)</f>
        <v>710055730</v>
      </c>
      <c r="F1568" s="450" t="str">
        <f t="shared" si="36"/>
        <v>do 50</v>
      </c>
      <c r="G1568" s="451" t="str">
        <f t="shared" si="36"/>
        <v>do 50</v>
      </c>
      <c r="H1568" s="428"/>
      <c r="I1568" s="428"/>
    </row>
    <row r="1569" spans="2:9">
      <c r="B1569" s="116">
        <v>37836374</v>
      </c>
      <c r="C1569" s="119">
        <v>0</v>
      </c>
      <c r="D1569" s="120">
        <f>VLOOKUP(B1569,[3]ziaci!$A$1:$B$2102,2,FALSE)</f>
        <v>95</v>
      </c>
      <c r="E1569" s="119">
        <f>IFERROR(VLOOKUP(B1569,'[3]ZS s kniznicou'!$A$2:$A$1092,1,FALSE),0)</f>
        <v>37836374</v>
      </c>
      <c r="F1569" s="450" t="str">
        <f t="shared" si="36"/>
        <v>do 50</v>
      </c>
      <c r="G1569" s="451" t="str">
        <f t="shared" si="36"/>
        <v>51-150</v>
      </c>
      <c r="H1569" s="428"/>
      <c r="I1569" s="428"/>
    </row>
    <row r="1570" spans="2:9">
      <c r="B1570" s="116">
        <v>36086568</v>
      </c>
      <c r="C1570" s="119">
        <v>0</v>
      </c>
      <c r="D1570" s="120">
        <f>VLOOKUP(B1570,[3]ziaci!$A$1:$B$2102,2,FALSE)</f>
        <v>1091.6666666666665</v>
      </c>
      <c r="E1570" s="119">
        <f>IFERROR(VLOOKUP(B1570,'[3]ZS s kniznicou'!$A$2:$A$1092,1,FALSE),0)</f>
        <v>36086568</v>
      </c>
      <c r="F1570" s="450" t="str">
        <f t="shared" si="36"/>
        <v>do 50</v>
      </c>
      <c r="G1570" s="451" t="str">
        <f t="shared" si="36"/>
        <v>251 a viac</v>
      </c>
      <c r="H1570" s="428"/>
      <c r="I1570" s="428"/>
    </row>
    <row r="1571" spans="2:9">
      <c r="B1571" s="116">
        <v>710055811</v>
      </c>
      <c r="C1571" s="119">
        <v>0</v>
      </c>
      <c r="D1571" s="120">
        <f>VLOOKUP(B1571,[3]ziaci!$A$1:$B$2102,2,FALSE)</f>
        <v>55</v>
      </c>
      <c r="E1571" s="119">
        <f>IFERROR(VLOOKUP(B1571,'[3]ZS s kniznicou'!$A$2:$A$1092,1,FALSE),0)</f>
        <v>710055811</v>
      </c>
      <c r="F1571" s="450" t="str">
        <f t="shared" si="36"/>
        <v>do 50</v>
      </c>
      <c r="G1571" s="451" t="str">
        <f t="shared" si="36"/>
        <v>51-150</v>
      </c>
      <c r="H1571" s="428"/>
      <c r="I1571" s="428"/>
    </row>
    <row r="1572" spans="2:9">
      <c r="B1572" s="116">
        <v>710055820</v>
      </c>
      <c r="C1572" s="119">
        <v>0</v>
      </c>
      <c r="D1572" s="120">
        <f>VLOOKUP(B1572,[3]ziaci!$A$1:$B$2102,2,FALSE)</f>
        <v>21</v>
      </c>
      <c r="E1572" s="119">
        <f>IFERROR(VLOOKUP(B1572,'[3]ZS s kniznicou'!$A$2:$A$1092,1,FALSE),0)</f>
        <v>710055820</v>
      </c>
      <c r="F1572" s="450" t="str">
        <f t="shared" si="36"/>
        <v>do 50</v>
      </c>
      <c r="G1572" s="451" t="str">
        <f t="shared" si="36"/>
        <v>do 50</v>
      </c>
      <c r="H1572" s="428"/>
      <c r="I1572" s="428"/>
    </row>
    <row r="1573" spans="2:9">
      <c r="B1573" s="116">
        <v>51278383</v>
      </c>
      <c r="C1573" s="119">
        <v>0</v>
      </c>
      <c r="D1573" s="120">
        <f>VLOOKUP(B1573,[3]ziaci!$A$1:$B$2102,2,FALSE)</f>
        <v>20.666666666666664</v>
      </c>
      <c r="E1573" s="119">
        <f>IFERROR(VLOOKUP(B1573,'[3]ZS s kniznicou'!$A$2:$A$1092,1,FALSE),0)</f>
        <v>0</v>
      </c>
      <c r="F1573" s="450" t="str">
        <f t="shared" si="36"/>
        <v>do 50</v>
      </c>
      <c r="G1573" s="451" t="str">
        <f t="shared" si="36"/>
        <v>do 50</v>
      </c>
      <c r="H1573" s="428"/>
      <c r="I1573" s="428"/>
    </row>
    <row r="1574" spans="2:9">
      <c r="B1574" s="116">
        <v>51278481</v>
      </c>
      <c r="C1574" s="119">
        <v>0</v>
      </c>
      <c r="D1574" s="120">
        <f>VLOOKUP(B1574,[3]ziaci!$A$1:$B$2102,2,FALSE)</f>
        <v>31.666666666666664</v>
      </c>
      <c r="E1574" s="119">
        <f>IFERROR(VLOOKUP(B1574,'[3]ZS s kniznicou'!$A$2:$A$1092,1,FALSE),0)</f>
        <v>0</v>
      </c>
      <c r="F1574" s="450" t="str">
        <f t="shared" si="36"/>
        <v>do 50</v>
      </c>
      <c r="G1574" s="451" t="str">
        <f t="shared" si="36"/>
        <v>do 50</v>
      </c>
      <c r="H1574" s="428"/>
      <c r="I1574" s="428"/>
    </row>
    <row r="1575" spans="2:9">
      <c r="B1575" s="116">
        <v>710056095</v>
      </c>
      <c r="C1575" s="119">
        <v>0</v>
      </c>
      <c r="D1575" s="120">
        <f>VLOOKUP(B1575,[3]ziaci!$A$1:$B$2102,2,FALSE)</f>
        <v>21.666666666666664</v>
      </c>
      <c r="E1575" s="119">
        <f>IFERROR(VLOOKUP(B1575,'[3]ZS s kniznicou'!$A$2:$A$1092,1,FALSE),0)</f>
        <v>710056095</v>
      </c>
      <c r="F1575" s="450" t="str">
        <f t="shared" si="36"/>
        <v>do 50</v>
      </c>
      <c r="G1575" s="451" t="str">
        <f t="shared" si="36"/>
        <v>do 50</v>
      </c>
      <c r="H1575" s="428"/>
      <c r="I1575" s="428"/>
    </row>
    <row r="1576" spans="2:9">
      <c r="B1576" s="116">
        <v>37840592</v>
      </c>
      <c r="C1576" s="119">
        <v>0</v>
      </c>
      <c r="D1576" s="120">
        <f>VLOOKUP(B1576,[3]ziaci!$A$1:$B$2102,2,FALSE)</f>
        <v>111.33333333333333</v>
      </c>
      <c r="E1576" s="119">
        <f>IFERROR(VLOOKUP(B1576,'[3]ZS s kniznicou'!$A$2:$A$1092,1,FALSE),0)</f>
        <v>37840592</v>
      </c>
      <c r="F1576" s="450" t="str">
        <f t="shared" si="36"/>
        <v>do 50</v>
      </c>
      <c r="G1576" s="451" t="str">
        <f t="shared" si="36"/>
        <v>51-150</v>
      </c>
      <c r="H1576" s="428"/>
      <c r="I1576" s="428"/>
    </row>
    <row r="1577" spans="2:9">
      <c r="B1577" s="116">
        <v>710056184</v>
      </c>
      <c r="C1577" s="119">
        <v>0</v>
      </c>
      <c r="D1577" s="120">
        <f>VLOOKUP(B1577,[3]ziaci!$A$1:$B$2102,2,FALSE)</f>
        <v>15.333333333333332</v>
      </c>
      <c r="E1577" s="119">
        <f>IFERROR(VLOOKUP(B1577,'[3]ZS s kniznicou'!$A$2:$A$1092,1,FALSE),0)</f>
        <v>710056184</v>
      </c>
      <c r="F1577" s="450" t="str">
        <f t="shared" si="36"/>
        <v>do 50</v>
      </c>
      <c r="G1577" s="451" t="str">
        <f t="shared" si="36"/>
        <v>do 50</v>
      </c>
      <c r="H1577" s="428"/>
      <c r="I1577" s="428"/>
    </row>
    <row r="1578" spans="2:9">
      <c r="B1578" s="116">
        <v>37838512</v>
      </c>
      <c r="C1578" s="119">
        <v>0</v>
      </c>
      <c r="D1578" s="120">
        <f>VLOOKUP(B1578,[3]ziaci!$A$1:$B$2102,2,FALSE)</f>
        <v>192.33333333333331</v>
      </c>
      <c r="E1578" s="119">
        <f>IFERROR(VLOOKUP(B1578,'[3]ZS s kniznicou'!$A$2:$A$1092,1,FALSE),0)</f>
        <v>37838512</v>
      </c>
      <c r="F1578" s="450" t="str">
        <f t="shared" si="36"/>
        <v>do 50</v>
      </c>
      <c r="G1578" s="451" t="str">
        <f t="shared" si="36"/>
        <v>151-250</v>
      </c>
      <c r="H1578" s="428"/>
      <c r="I1578" s="428"/>
    </row>
    <row r="1579" spans="2:9">
      <c r="B1579" s="116">
        <v>48411931</v>
      </c>
      <c r="C1579" s="119">
        <v>0</v>
      </c>
      <c r="D1579" s="120">
        <f>VLOOKUP(B1579,[3]ziaci!$A$1:$B$2102,2,FALSE)</f>
        <v>166.33333333333331</v>
      </c>
      <c r="E1579" s="119">
        <f>IFERROR(VLOOKUP(B1579,'[3]ZS s kniznicou'!$A$2:$A$1092,1,FALSE),0)</f>
        <v>48411931</v>
      </c>
      <c r="F1579" s="450" t="str">
        <f t="shared" si="36"/>
        <v>do 50</v>
      </c>
      <c r="G1579" s="451" t="str">
        <f t="shared" si="36"/>
        <v>151-250</v>
      </c>
      <c r="H1579" s="428"/>
      <c r="I1579" s="428"/>
    </row>
    <row r="1580" spans="2:9">
      <c r="B1580" s="116">
        <v>710057091</v>
      </c>
      <c r="C1580" s="119">
        <v>0</v>
      </c>
      <c r="D1580" s="120">
        <f>VLOOKUP(B1580,[3]ziaci!$A$1:$B$2102,2,FALSE)</f>
        <v>17</v>
      </c>
      <c r="E1580" s="119">
        <f>IFERROR(VLOOKUP(B1580,'[3]ZS s kniznicou'!$A$2:$A$1092,1,FALSE),0)</f>
        <v>710057091</v>
      </c>
      <c r="F1580" s="450" t="str">
        <f t="shared" si="36"/>
        <v>do 50</v>
      </c>
      <c r="G1580" s="451" t="str">
        <f t="shared" si="36"/>
        <v>do 50</v>
      </c>
      <c r="H1580" s="428"/>
      <c r="I1580" s="428"/>
    </row>
    <row r="1581" spans="2:9">
      <c r="B1581" s="116">
        <v>31827829</v>
      </c>
      <c r="C1581" s="119">
        <v>0</v>
      </c>
      <c r="D1581" s="120">
        <f>VLOOKUP(B1581,[3]ziaci!$A$1:$B$2102,2,FALSE)</f>
        <v>384.66666666666663</v>
      </c>
      <c r="E1581" s="119">
        <f>IFERROR(VLOOKUP(B1581,'[3]ZS s kniznicou'!$A$2:$A$1092,1,FALSE),0)</f>
        <v>31827829</v>
      </c>
      <c r="F1581" s="450" t="str">
        <f t="shared" si="36"/>
        <v>do 50</v>
      </c>
      <c r="G1581" s="451" t="str">
        <f t="shared" si="36"/>
        <v>251 a viac</v>
      </c>
      <c r="H1581" s="428"/>
      <c r="I1581" s="428"/>
    </row>
    <row r="1582" spans="2:9">
      <c r="B1582" s="116">
        <v>37837117</v>
      </c>
      <c r="C1582" s="119">
        <v>0</v>
      </c>
      <c r="D1582" s="120">
        <f>VLOOKUP(B1582,[3]ziaci!$A$1:$B$2102,2,FALSE)</f>
        <v>115.33333333333333</v>
      </c>
      <c r="E1582" s="119">
        <f>IFERROR(VLOOKUP(B1582,'[3]ZS s kniznicou'!$A$2:$A$1092,1,FALSE),0)</f>
        <v>37837117</v>
      </c>
      <c r="F1582" s="450" t="str">
        <f t="shared" si="36"/>
        <v>do 50</v>
      </c>
      <c r="G1582" s="451" t="str">
        <f t="shared" si="36"/>
        <v>51-150</v>
      </c>
      <c r="H1582" s="428"/>
      <c r="I1582" s="428"/>
    </row>
    <row r="1583" spans="2:9">
      <c r="B1583" s="116">
        <v>37850768</v>
      </c>
      <c r="C1583" s="119">
        <v>0</v>
      </c>
      <c r="D1583" s="120">
        <f>VLOOKUP(B1583,[3]ziaci!$A$1:$B$2102,2,FALSE)</f>
        <v>10</v>
      </c>
      <c r="E1583" s="119">
        <f>IFERROR(VLOOKUP(B1583,'[3]ZS s kniznicou'!$A$2:$A$1092,1,FALSE),0)</f>
        <v>37850768</v>
      </c>
      <c r="F1583" s="450" t="str">
        <f t="shared" si="36"/>
        <v>do 50</v>
      </c>
      <c r="G1583" s="451" t="str">
        <f t="shared" si="36"/>
        <v>do 50</v>
      </c>
      <c r="H1583" s="428"/>
      <c r="I1583" s="428"/>
    </row>
    <row r="1584" spans="2:9">
      <c r="B1584" s="116">
        <v>37838580</v>
      </c>
      <c r="C1584" s="119">
        <v>0</v>
      </c>
      <c r="D1584" s="120">
        <f>VLOOKUP(B1584,[3]ziaci!$A$1:$B$2102,2,FALSE)</f>
        <v>121</v>
      </c>
      <c r="E1584" s="119">
        <f>IFERROR(VLOOKUP(B1584,'[3]ZS s kniznicou'!$A$2:$A$1092,1,FALSE),0)</f>
        <v>37838580</v>
      </c>
      <c r="F1584" s="450" t="str">
        <f t="shared" si="36"/>
        <v>do 50</v>
      </c>
      <c r="G1584" s="451" t="str">
        <f t="shared" si="36"/>
        <v>51-150</v>
      </c>
      <c r="H1584" s="428"/>
      <c r="I1584" s="428"/>
    </row>
    <row r="1585" spans="2:9">
      <c r="B1585" s="116">
        <v>36080594</v>
      </c>
      <c r="C1585" s="119">
        <v>0</v>
      </c>
      <c r="D1585" s="120">
        <f>VLOOKUP(B1585,[3]ziaci!$A$1:$B$2102,2,FALSE)</f>
        <v>744.33333333333326</v>
      </c>
      <c r="E1585" s="119">
        <f>IFERROR(VLOOKUP(B1585,'[3]ZS s kniznicou'!$A$2:$A$1092,1,FALSE),0)</f>
        <v>36080594</v>
      </c>
      <c r="F1585" s="450" t="str">
        <f t="shared" si="36"/>
        <v>do 50</v>
      </c>
      <c r="G1585" s="451" t="str">
        <f t="shared" si="36"/>
        <v>251 a viac</v>
      </c>
      <c r="H1585" s="428"/>
      <c r="I1585" s="428"/>
    </row>
    <row r="1586" spans="2:9">
      <c r="B1586" s="116">
        <v>31875394</v>
      </c>
      <c r="C1586" s="119">
        <v>0</v>
      </c>
      <c r="D1586" s="120">
        <f>VLOOKUP(B1586,[3]ziaci!$A$1:$B$2102,2,FALSE)</f>
        <v>516</v>
      </c>
      <c r="E1586" s="119">
        <f>IFERROR(VLOOKUP(B1586,'[3]ZS s kniznicou'!$A$2:$A$1092,1,FALSE),0)</f>
        <v>31875394</v>
      </c>
      <c r="F1586" s="450" t="str">
        <f t="shared" si="36"/>
        <v>do 50</v>
      </c>
      <c r="G1586" s="451" t="str">
        <f t="shared" si="36"/>
        <v>251 a viac</v>
      </c>
      <c r="H1586" s="428"/>
      <c r="I1586" s="428"/>
    </row>
    <row r="1587" spans="2:9">
      <c r="B1587" s="116">
        <v>36080543</v>
      </c>
      <c r="C1587" s="119">
        <v>0</v>
      </c>
      <c r="D1587" s="120">
        <f>VLOOKUP(B1587,[3]ziaci!$A$1:$B$2102,2,FALSE)</f>
        <v>365.66666666666663</v>
      </c>
      <c r="E1587" s="119">
        <f>IFERROR(VLOOKUP(B1587,'[3]ZS s kniznicou'!$A$2:$A$1092,1,FALSE),0)</f>
        <v>36080543</v>
      </c>
      <c r="F1587" s="450" t="str">
        <f t="shared" si="36"/>
        <v>do 50</v>
      </c>
      <c r="G1587" s="451" t="str">
        <f t="shared" si="36"/>
        <v>251 a viac</v>
      </c>
      <c r="H1587" s="428"/>
      <c r="I1587" s="428"/>
    </row>
    <row r="1588" spans="2:9">
      <c r="B1588" s="116">
        <v>37990373</v>
      </c>
      <c r="C1588" s="119">
        <v>0</v>
      </c>
      <c r="D1588" s="120">
        <f>VLOOKUP(B1588,[3]ziaci!$A$1:$B$2102,2,FALSE)</f>
        <v>739</v>
      </c>
      <c r="E1588" s="119">
        <f>IFERROR(VLOOKUP(B1588,'[3]ZS s kniznicou'!$A$2:$A$1092,1,FALSE),0)</f>
        <v>37990373</v>
      </c>
      <c r="F1588" s="450" t="str">
        <f t="shared" si="36"/>
        <v>do 50</v>
      </c>
      <c r="G1588" s="451" t="str">
        <f t="shared" si="36"/>
        <v>251 a viac</v>
      </c>
      <c r="H1588" s="428"/>
      <c r="I1588" s="428"/>
    </row>
    <row r="1589" spans="2:9">
      <c r="B1589" s="116">
        <v>37842501</v>
      </c>
      <c r="C1589" s="119">
        <v>0</v>
      </c>
      <c r="D1589" s="120">
        <f>VLOOKUP(B1589,[3]ziaci!$A$1:$B$2102,2,FALSE)</f>
        <v>77.666666666666657</v>
      </c>
      <c r="E1589" s="119">
        <f>IFERROR(VLOOKUP(B1589,'[3]ZS s kniznicou'!$A$2:$A$1092,1,FALSE),0)</f>
        <v>37842501</v>
      </c>
      <c r="F1589" s="450" t="str">
        <f t="shared" si="36"/>
        <v>do 50</v>
      </c>
      <c r="G1589" s="451" t="str">
        <f t="shared" si="36"/>
        <v>51-150</v>
      </c>
      <c r="H1589" s="428"/>
      <c r="I1589" s="428"/>
    </row>
    <row r="1590" spans="2:9">
      <c r="B1590" s="116">
        <v>36080462</v>
      </c>
      <c r="C1590" s="119">
        <v>0</v>
      </c>
      <c r="D1590" s="120">
        <f>VLOOKUP(B1590,[3]ziaci!$A$1:$B$2102,2,FALSE)</f>
        <v>128.66666666666666</v>
      </c>
      <c r="E1590" s="119">
        <f>IFERROR(VLOOKUP(B1590,'[3]ZS s kniznicou'!$A$2:$A$1092,1,FALSE),0)</f>
        <v>36080462</v>
      </c>
      <c r="F1590" s="450" t="str">
        <f t="shared" si="36"/>
        <v>do 50</v>
      </c>
      <c r="G1590" s="451" t="str">
        <f t="shared" si="36"/>
        <v>51-150</v>
      </c>
      <c r="H1590" s="428"/>
      <c r="I1590" s="428"/>
    </row>
    <row r="1591" spans="2:9">
      <c r="B1591" s="116">
        <v>37836463</v>
      </c>
      <c r="C1591" s="119">
        <v>0</v>
      </c>
      <c r="D1591" s="120">
        <f>VLOOKUP(B1591,[3]ziaci!$A$1:$B$2102,2,FALSE)</f>
        <v>244.66666666666666</v>
      </c>
      <c r="E1591" s="119">
        <f>IFERROR(VLOOKUP(B1591,'[3]ZS s kniznicou'!$A$2:$A$1092,1,FALSE),0)</f>
        <v>37836463</v>
      </c>
      <c r="F1591" s="450" t="str">
        <f t="shared" si="36"/>
        <v>do 50</v>
      </c>
      <c r="G1591" s="451" t="str">
        <f t="shared" si="36"/>
        <v>151-250</v>
      </c>
      <c r="H1591" s="428"/>
      <c r="I1591" s="428"/>
    </row>
    <row r="1592" spans="2:9">
      <c r="B1592" s="116">
        <v>37836552</v>
      </c>
      <c r="C1592" s="119">
        <v>0</v>
      </c>
      <c r="D1592" s="120">
        <f>VLOOKUP(B1592,[3]ziaci!$A$1:$B$2102,2,FALSE)</f>
        <v>194.66666666666666</v>
      </c>
      <c r="E1592" s="119">
        <f>IFERROR(VLOOKUP(B1592,'[3]ZS s kniznicou'!$A$2:$A$1092,1,FALSE),0)</f>
        <v>37836552</v>
      </c>
      <c r="F1592" s="450" t="str">
        <f t="shared" si="36"/>
        <v>do 50</v>
      </c>
      <c r="G1592" s="451" t="str">
        <f t="shared" si="36"/>
        <v>151-250</v>
      </c>
      <c r="H1592" s="428"/>
      <c r="I1592" s="428"/>
    </row>
    <row r="1593" spans="2:9">
      <c r="B1593" s="116">
        <v>36090212</v>
      </c>
      <c r="C1593" s="119">
        <v>0</v>
      </c>
      <c r="D1593" s="120">
        <f>VLOOKUP(B1593,[3]ziaci!$A$1:$B$2102,2,FALSE)</f>
        <v>177</v>
      </c>
      <c r="E1593" s="119">
        <f>IFERROR(VLOOKUP(B1593,'[3]ZS s kniznicou'!$A$2:$A$1092,1,FALSE),0)</f>
        <v>36090212</v>
      </c>
      <c r="F1593" s="450" t="str">
        <f t="shared" si="36"/>
        <v>do 50</v>
      </c>
      <c r="G1593" s="451" t="str">
        <f t="shared" si="36"/>
        <v>151-250</v>
      </c>
      <c r="H1593" s="428"/>
      <c r="I1593" s="428"/>
    </row>
    <row r="1594" spans="2:9">
      <c r="B1594" s="116">
        <v>37836471</v>
      </c>
      <c r="C1594" s="119">
        <v>0</v>
      </c>
      <c r="D1594" s="120">
        <f>VLOOKUP(B1594,[3]ziaci!$A$1:$B$2102,2,FALSE)</f>
        <v>141.33333333333331</v>
      </c>
      <c r="E1594" s="119">
        <f>IFERROR(VLOOKUP(B1594,'[3]ZS s kniznicou'!$A$2:$A$1092,1,FALSE),0)</f>
        <v>37836471</v>
      </c>
      <c r="F1594" s="450" t="str">
        <f t="shared" si="36"/>
        <v>do 50</v>
      </c>
      <c r="G1594" s="451" t="str">
        <f t="shared" si="36"/>
        <v>51-150</v>
      </c>
      <c r="H1594" s="428"/>
      <c r="I1594" s="428"/>
    </row>
    <row r="1595" spans="2:9">
      <c r="B1595" s="116">
        <v>36093815</v>
      </c>
      <c r="C1595" s="119">
        <v>0</v>
      </c>
      <c r="D1595" s="120">
        <f>VLOOKUP(B1595,[3]ziaci!$A$1:$B$2102,2,FALSE)</f>
        <v>53</v>
      </c>
      <c r="E1595" s="119">
        <f>IFERROR(VLOOKUP(B1595,'[3]ZS s kniznicou'!$A$2:$A$1092,1,FALSE),0)</f>
        <v>36093815</v>
      </c>
      <c r="F1595" s="450" t="str">
        <f t="shared" si="36"/>
        <v>do 50</v>
      </c>
      <c r="G1595" s="451" t="str">
        <f t="shared" si="36"/>
        <v>51-150</v>
      </c>
      <c r="H1595" s="428"/>
      <c r="I1595" s="428"/>
    </row>
    <row r="1596" spans="2:9">
      <c r="B1596" s="116">
        <v>36080586</v>
      </c>
      <c r="C1596" s="119">
        <v>0</v>
      </c>
      <c r="D1596" s="120">
        <f>VLOOKUP(B1596,[3]ziaci!$A$1:$B$2102,2,FALSE)</f>
        <v>177.66666666666666</v>
      </c>
      <c r="E1596" s="119">
        <f>IFERROR(VLOOKUP(B1596,'[3]ZS s kniznicou'!$A$2:$A$1092,1,FALSE),0)</f>
        <v>36080586</v>
      </c>
      <c r="F1596" s="450" t="str">
        <f t="shared" si="36"/>
        <v>do 50</v>
      </c>
      <c r="G1596" s="451" t="str">
        <f t="shared" si="36"/>
        <v>151-250</v>
      </c>
      <c r="H1596" s="428"/>
      <c r="I1596" s="428"/>
    </row>
    <row r="1597" spans="2:9">
      <c r="B1597" s="116">
        <v>36080861</v>
      </c>
      <c r="C1597" s="119">
        <v>0</v>
      </c>
      <c r="D1597" s="120">
        <f>VLOOKUP(B1597,[3]ziaci!$A$1:$B$2102,2,FALSE)</f>
        <v>140.66666666666666</v>
      </c>
      <c r="E1597" s="119">
        <f>IFERROR(VLOOKUP(B1597,'[3]ZS s kniznicou'!$A$2:$A$1092,1,FALSE),0)</f>
        <v>36080861</v>
      </c>
      <c r="F1597" s="450" t="str">
        <f t="shared" si="36"/>
        <v>do 50</v>
      </c>
      <c r="G1597" s="451" t="str">
        <f t="shared" si="36"/>
        <v>51-150</v>
      </c>
      <c r="H1597" s="428"/>
      <c r="I1597" s="428"/>
    </row>
    <row r="1598" spans="2:9">
      <c r="B1598" s="116">
        <v>50090828</v>
      </c>
      <c r="C1598" s="119">
        <v>0</v>
      </c>
      <c r="D1598" s="120">
        <f>VLOOKUP(B1598,[3]ziaci!$A$1:$B$2102,2,FALSE)</f>
        <v>337.66666666666663</v>
      </c>
      <c r="E1598" s="119">
        <f>IFERROR(VLOOKUP(B1598,'[3]ZS s kniznicou'!$A$2:$A$1092,1,FALSE),0)</f>
        <v>50090828</v>
      </c>
      <c r="F1598" s="450" t="str">
        <f t="shared" si="36"/>
        <v>do 50</v>
      </c>
      <c r="G1598" s="451" t="str">
        <f t="shared" si="36"/>
        <v>251 a viac</v>
      </c>
      <c r="H1598" s="428"/>
      <c r="I1598" s="428"/>
    </row>
    <row r="1599" spans="2:9">
      <c r="B1599" s="116">
        <v>710058039</v>
      </c>
      <c r="C1599" s="119">
        <v>0</v>
      </c>
      <c r="D1599" s="120">
        <f>VLOOKUP(B1599,[3]ziaci!$A$1:$B$2102,2,FALSE)</f>
        <v>62.333333333333329</v>
      </c>
      <c r="E1599" s="119">
        <f>IFERROR(VLOOKUP(B1599,'[3]ZS s kniznicou'!$A$2:$A$1092,1,FALSE),0)</f>
        <v>710058039</v>
      </c>
      <c r="F1599" s="450" t="str">
        <f t="shared" si="36"/>
        <v>do 50</v>
      </c>
      <c r="G1599" s="451" t="str">
        <f t="shared" si="36"/>
        <v>51-150</v>
      </c>
      <c r="H1599" s="428"/>
      <c r="I1599" s="428"/>
    </row>
    <row r="1600" spans="2:9">
      <c r="B1600" s="116">
        <v>35602643</v>
      </c>
      <c r="C1600" s="119">
        <v>0</v>
      </c>
      <c r="D1600" s="120">
        <f>VLOOKUP(B1600,[3]ziaci!$A$1:$B$2102,2,FALSE)</f>
        <v>299</v>
      </c>
      <c r="E1600" s="119">
        <f>IFERROR(VLOOKUP(B1600,'[3]ZS s kniznicou'!$A$2:$A$1092,1,FALSE),0)</f>
        <v>35602643</v>
      </c>
      <c r="F1600" s="450" t="str">
        <f t="shared" si="36"/>
        <v>do 50</v>
      </c>
      <c r="G1600" s="451" t="str">
        <f t="shared" si="36"/>
        <v>251 a viac</v>
      </c>
      <c r="H1600" s="428"/>
      <c r="I1600" s="428"/>
    </row>
    <row r="1601" spans="2:9">
      <c r="B1601" s="116">
        <v>36093734</v>
      </c>
      <c r="C1601" s="119">
        <v>0</v>
      </c>
      <c r="D1601" s="120">
        <f>VLOOKUP(B1601,[3]ziaci!$A$1:$B$2102,2,FALSE)</f>
        <v>219.33333333333331</v>
      </c>
      <c r="E1601" s="119">
        <f>IFERROR(VLOOKUP(B1601,'[3]ZS s kniznicou'!$A$2:$A$1092,1,FALSE),0)</f>
        <v>36093734</v>
      </c>
      <c r="F1601" s="450" t="str">
        <f t="shared" si="36"/>
        <v>do 50</v>
      </c>
      <c r="G1601" s="451" t="str">
        <f t="shared" si="36"/>
        <v>151-250</v>
      </c>
      <c r="H1601" s="428"/>
      <c r="I1601" s="428"/>
    </row>
    <row r="1602" spans="2:9">
      <c r="B1602" s="116">
        <v>37838741</v>
      </c>
      <c r="C1602" s="119">
        <v>0</v>
      </c>
      <c r="D1602" s="120">
        <f>VLOOKUP(B1602,[3]ziaci!$A$1:$B$2102,2,FALSE)</f>
        <v>182</v>
      </c>
      <c r="E1602" s="119">
        <f>IFERROR(VLOOKUP(B1602,'[3]ZS s kniznicou'!$A$2:$A$1092,1,FALSE),0)</f>
        <v>37838741</v>
      </c>
      <c r="F1602" s="450" t="str">
        <f t="shared" si="36"/>
        <v>do 50</v>
      </c>
      <c r="G1602" s="451" t="str">
        <f t="shared" si="36"/>
        <v>151-250</v>
      </c>
      <c r="H1602" s="428"/>
      <c r="I1602" s="428"/>
    </row>
    <row r="1603" spans="2:9">
      <c r="B1603" s="116">
        <v>36090344</v>
      </c>
      <c r="C1603" s="119">
        <v>0</v>
      </c>
      <c r="D1603" s="120">
        <f>VLOOKUP(B1603,[3]ziaci!$A$1:$B$2102,2,FALSE)</f>
        <v>261.66666666666663</v>
      </c>
      <c r="E1603" s="119">
        <f>IFERROR(VLOOKUP(B1603,'[3]ZS s kniznicou'!$A$2:$A$1092,1,FALSE),0)</f>
        <v>36090344</v>
      </c>
      <c r="F1603" s="450" t="str">
        <f t="shared" si="36"/>
        <v>do 50</v>
      </c>
      <c r="G1603" s="451" t="str">
        <f t="shared" si="36"/>
        <v>251 a viac</v>
      </c>
      <c r="H1603" s="428"/>
      <c r="I1603" s="428"/>
    </row>
    <row r="1604" spans="2:9">
      <c r="B1604" s="116">
        <v>37836498</v>
      </c>
      <c r="C1604" s="119">
        <v>0</v>
      </c>
      <c r="D1604" s="120">
        <f>VLOOKUP(B1604,[3]ziaci!$A$1:$B$2102,2,FALSE)</f>
        <v>276.66666666666663</v>
      </c>
      <c r="E1604" s="119">
        <f>IFERROR(VLOOKUP(B1604,'[3]ZS s kniznicou'!$A$2:$A$1092,1,FALSE),0)</f>
        <v>37836498</v>
      </c>
      <c r="F1604" s="450" t="str">
        <f t="shared" si="36"/>
        <v>do 50</v>
      </c>
      <c r="G1604" s="451" t="str">
        <f t="shared" si="36"/>
        <v>251 a viac</v>
      </c>
      <c r="H1604" s="428"/>
      <c r="I1604" s="428"/>
    </row>
    <row r="1605" spans="2:9">
      <c r="B1605" s="116">
        <v>37836510</v>
      </c>
      <c r="C1605" s="119">
        <v>0</v>
      </c>
      <c r="D1605" s="120">
        <f>VLOOKUP(B1605,[3]ziaci!$A$1:$B$2102,2,FALSE)</f>
        <v>307.66666666666663</v>
      </c>
      <c r="E1605" s="119">
        <f>IFERROR(VLOOKUP(B1605,'[3]ZS s kniznicou'!$A$2:$A$1092,1,FALSE),0)</f>
        <v>37836510</v>
      </c>
      <c r="F1605" s="450" t="str">
        <f t="shared" si="36"/>
        <v>do 50</v>
      </c>
      <c r="G1605" s="451" t="str">
        <f t="shared" si="36"/>
        <v>251 a viac</v>
      </c>
      <c r="H1605" s="428"/>
      <c r="I1605" s="428"/>
    </row>
    <row r="1606" spans="2:9">
      <c r="B1606" s="116">
        <v>36080608</v>
      </c>
      <c r="C1606" s="119">
        <v>0</v>
      </c>
      <c r="D1606" s="120">
        <f>VLOOKUP(B1606,[3]ziaci!$A$1:$B$2102,2,FALSE)</f>
        <v>208.33333333333331</v>
      </c>
      <c r="E1606" s="119">
        <f>IFERROR(VLOOKUP(B1606,'[3]ZS s kniznicou'!$A$2:$A$1092,1,FALSE),0)</f>
        <v>36080608</v>
      </c>
      <c r="F1606" s="450" t="str">
        <f t="shared" si="36"/>
        <v>do 50</v>
      </c>
      <c r="G1606" s="451" t="str">
        <f t="shared" si="36"/>
        <v>151-250</v>
      </c>
      <c r="H1606" s="428"/>
      <c r="I1606" s="428"/>
    </row>
    <row r="1607" spans="2:9">
      <c r="B1607" s="116">
        <v>36080446</v>
      </c>
      <c r="C1607" s="119">
        <v>0</v>
      </c>
      <c r="D1607" s="120">
        <f>VLOOKUP(B1607,[3]ziaci!$A$1:$B$2102,2,FALSE)</f>
        <v>257</v>
      </c>
      <c r="E1607" s="119">
        <f>IFERROR(VLOOKUP(B1607,'[3]ZS s kniznicou'!$A$2:$A$1092,1,FALSE),0)</f>
        <v>36080446</v>
      </c>
      <c r="F1607" s="450" t="str">
        <f t="shared" si="36"/>
        <v>do 50</v>
      </c>
      <c r="G1607" s="451" t="str">
        <f t="shared" si="36"/>
        <v>251 a viac</v>
      </c>
      <c r="H1607" s="428"/>
      <c r="I1607" s="428"/>
    </row>
    <row r="1608" spans="2:9">
      <c r="B1608" s="116">
        <v>36080683</v>
      </c>
      <c r="C1608" s="119">
        <v>0</v>
      </c>
      <c r="D1608" s="120">
        <f>VLOOKUP(B1608,[3]ziaci!$A$1:$B$2102,2,FALSE)</f>
        <v>258.66666666666663</v>
      </c>
      <c r="E1608" s="119">
        <f>IFERROR(VLOOKUP(B1608,'[3]ZS s kniznicou'!$A$2:$A$1092,1,FALSE),0)</f>
        <v>36080683</v>
      </c>
      <c r="F1608" s="450" t="str">
        <f t="shared" si="36"/>
        <v>do 50</v>
      </c>
      <c r="G1608" s="451" t="str">
        <f t="shared" si="36"/>
        <v>251 a viac</v>
      </c>
      <c r="H1608" s="428"/>
      <c r="I1608" s="428"/>
    </row>
    <row r="1609" spans="2:9">
      <c r="B1609" s="116">
        <v>37836536</v>
      </c>
      <c r="C1609" s="119">
        <v>0</v>
      </c>
      <c r="D1609" s="120">
        <f>VLOOKUP(B1609,[3]ziaci!$A$1:$B$2102,2,FALSE)</f>
        <v>240</v>
      </c>
      <c r="E1609" s="119">
        <f>IFERROR(VLOOKUP(B1609,'[3]ZS s kniznicou'!$A$2:$A$1092,1,FALSE),0)</f>
        <v>37836536</v>
      </c>
      <c r="F1609" s="450" t="str">
        <f t="shared" si="36"/>
        <v>do 50</v>
      </c>
      <c r="G1609" s="451" t="str">
        <f t="shared" si="36"/>
        <v>151-250</v>
      </c>
      <c r="H1609" s="428"/>
      <c r="I1609" s="428"/>
    </row>
    <row r="1610" spans="2:9">
      <c r="B1610" s="116">
        <v>37836625</v>
      </c>
      <c r="C1610" s="119">
        <v>0</v>
      </c>
      <c r="D1610" s="120">
        <f>VLOOKUP(B1610,[3]ziaci!$A$1:$B$2102,2,FALSE)</f>
        <v>313</v>
      </c>
      <c r="E1610" s="119">
        <f>IFERROR(VLOOKUP(B1610,'[3]ZS s kniznicou'!$A$2:$A$1092,1,FALSE),0)</f>
        <v>37836625</v>
      </c>
      <c r="F1610" s="450" t="str">
        <f t="shared" si="36"/>
        <v>do 50</v>
      </c>
      <c r="G1610" s="451" t="str">
        <f t="shared" si="36"/>
        <v>251 a viac</v>
      </c>
      <c r="H1610" s="428"/>
      <c r="I1610" s="428"/>
    </row>
    <row r="1611" spans="2:9">
      <c r="B1611" s="116">
        <v>34017381</v>
      </c>
      <c r="C1611" s="119">
        <v>0</v>
      </c>
      <c r="D1611" s="120">
        <f>VLOOKUP(B1611,[3]ziaci!$A$1:$B$2102,2,FALSE)</f>
        <v>211.66666666666663</v>
      </c>
      <c r="E1611" s="119">
        <f>IFERROR(VLOOKUP(B1611,'[3]ZS s kniznicou'!$A$2:$A$1092,1,FALSE),0)</f>
        <v>34017381</v>
      </c>
      <c r="F1611" s="450" t="str">
        <f t="shared" si="36"/>
        <v>do 50</v>
      </c>
      <c r="G1611" s="451" t="str">
        <f t="shared" si="36"/>
        <v>151-250</v>
      </c>
      <c r="H1611" s="428"/>
      <c r="I1611" s="428"/>
    </row>
    <row r="1612" spans="2:9">
      <c r="B1612" s="116">
        <v>710058179</v>
      </c>
      <c r="C1612" s="119">
        <v>0</v>
      </c>
      <c r="D1612" s="120">
        <f>VLOOKUP(B1612,[3]ziaci!$A$1:$B$2102,2,FALSE)</f>
        <v>29</v>
      </c>
      <c r="E1612" s="119">
        <f>IFERROR(VLOOKUP(B1612,'[3]ZS s kniznicou'!$A$2:$A$1092,1,FALSE),0)</f>
        <v>710058179</v>
      </c>
      <c r="F1612" s="450" t="str">
        <f t="shared" si="36"/>
        <v>do 50</v>
      </c>
      <c r="G1612" s="451" t="str">
        <f t="shared" si="36"/>
        <v>do 50</v>
      </c>
      <c r="H1612" s="428"/>
      <c r="I1612" s="428"/>
    </row>
    <row r="1613" spans="2:9">
      <c r="B1613" s="116">
        <v>710055560</v>
      </c>
      <c r="C1613" s="119">
        <v>0</v>
      </c>
      <c r="D1613" s="120">
        <f>VLOOKUP(B1613,[3]ziaci!$A$1:$B$2102,2,FALSE)</f>
        <v>65.666666666666657</v>
      </c>
      <c r="E1613" s="119">
        <f>IFERROR(VLOOKUP(B1613,'[3]ZS s kniznicou'!$A$2:$A$1092,1,FALSE),0)</f>
        <v>710055560</v>
      </c>
      <c r="F1613" s="450" t="str">
        <f t="shared" si="36"/>
        <v>do 50</v>
      </c>
      <c r="G1613" s="451" t="str">
        <f t="shared" si="36"/>
        <v>51-150</v>
      </c>
      <c r="H1613" s="428"/>
      <c r="I1613" s="428"/>
    </row>
    <row r="1614" spans="2:9">
      <c r="B1614" s="116">
        <v>37842498</v>
      </c>
      <c r="C1614" s="119">
        <v>0</v>
      </c>
      <c r="D1614" s="120">
        <f>VLOOKUP(B1614,[3]ziaci!$A$1:$B$2102,2,FALSE)</f>
        <v>44</v>
      </c>
      <c r="E1614" s="119">
        <f>IFERROR(VLOOKUP(B1614,'[3]ZS s kniznicou'!$A$2:$A$1092,1,FALSE),0)</f>
        <v>37842498</v>
      </c>
      <c r="F1614" s="450" t="str">
        <f t="shared" si="36"/>
        <v>do 50</v>
      </c>
      <c r="G1614" s="451" t="str">
        <f t="shared" si="36"/>
        <v>do 50</v>
      </c>
      <c r="H1614" s="428"/>
      <c r="I1614" s="428"/>
    </row>
    <row r="1615" spans="2:9">
      <c r="B1615" s="116">
        <v>37851888</v>
      </c>
      <c r="C1615" s="119">
        <v>0</v>
      </c>
      <c r="D1615" s="120">
        <f>VLOOKUP(B1615,[3]ziaci!$A$1:$B$2102,2,FALSE)</f>
        <v>30.666666666666664</v>
      </c>
      <c r="E1615" s="119">
        <f>IFERROR(VLOOKUP(B1615,'[3]ZS s kniznicou'!$A$2:$A$1092,1,FALSE),0)</f>
        <v>37851888</v>
      </c>
      <c r="F1615" s="450" t="str">
        <f t="shared" si="36"/>
        <v>do 50</v>
      </c>
      <c r="G1615" s="451" t="str">
        <f t="shared" si="36"/>
        <v>do 50</v>
      </c>
      <c r="H1615" s="428"/>
      <c r="I1615" s="428"/>
    </row>
    <row r="1616" spans="2:9">
      <c r="B1616" s="116">
        <v>42040655</v>
      </c>
      <c r="C1616" s="119">
        <v>0</v>
      </c>
      <c r="D1616" s="120">
        <f>VLOOKUP(B1616,[3]ziaci!$A$1:$B$2102,2,FALSE)</f>
        <v>238.99999999999997</v>
      </c>
      <c r="E1616" s="119">
        <f>IFERROR(VLOOKUP(B1616,'[3]ZS s kniznicou'!$A$2:$A$1092,1,FALSE),0)</f>
        <v>0</v>
      </c>
      <c r="F1616" s="450" t="str">
        <f t="shared" si="36"/>
        <v>do 50</v>
      </c>
      <c r="G1616" s="451" t="str">
        <f t="shared" si="36"/>
        <v>151-250</v>
      </c>
      <c r="H1616" s="428"/>
      <c r="I1616" s="428"/>
    </row>
    <row r="1617" spans="2:9">
      <c r="B1617" s="116">
        <v>31825389</v>
      </c>
      <c r="C1617" s="119">
        <v>0</v>
      </c>
      <c r="D1617" s="120">
        <f>VLOOKUP(B1617,[3]ziaci!$A$1:$B$2102,2,FALSE)</f>
        <v>83</v>
      </c>
      <c r="E1617" s="119">
        <f>IFERROR(VLOOKUP(B1617,'[3]ZS s kniznicou'!$A$2:$A$1092,1,FALSE),0)</f>
        <v>31825389</v>
      </c>
      <c r="F1617" s="450" t="str">
        <f t="shared" si="36"/>
        <v>do 50</v>
      </c>
      <c r="G1617" s="451" t="str">
        <f t="shared" si="36"/>
        <v>51-150</v>
      </c>
      <c r="H1617" s="428"/>
      <c r="I1617" s="428"/>
    </row>
    <row r="1618" spans="2:9">
      <c r="B1618" s="116">
        <v>36125580</v>
      </c>
      <c r="C1618" s="119">
        <v>0</v>
      </c>
      <c r="D1618" s="120">
        <f>VLOOKUP(B1618,[3]ziaci!$A$1:$B$2102,2,FALSE)</f>
        <v>81.333333333333329</v>
      </c>
      <c r="E1618" s="119">
        <f>IFERROR(VLOOKUP(B1618,'[3]ZS s kniznicou'!$A$2:$A$1092,1,FALSE),0)</f>
        <v>36125580</v>
      </c>
      <c r="F1618" s="450" t="str">
        <f t="shared" si="36"/>
        <v>do 50</v>
      </c>
      <c r="G1618" s="451" t="str">
        <f t="shared" si="36"/>
        <v>51-150</v>
      </c>
      <c r="H1618" s="428"/>
      <c r="I1618" s="428"/>
    </row>
    <row r="1619" spans="2:9">
      <c r="B1619" s="116">
        <v>31827691</v>
      </c>
      <c r="C1619" s="119">
        <v>0</v>
      </c>
      <c r="D1619" s="120">
        <f>VLOOKUP(B1619,[3]ziaci!$A$1:$B$2102,2,FALSE)</f>
        <v>497.99999999999994</v>
      </c>
      <c r="E1619" s="119">
        <f>IFERROR(VLOOKUP(B1619,'[3]ZS s kniznicou'!$A$2:$A$1092,1,FALSE),0)</f>
        <v>31827691</v>
      </c>
      <c r="F1619" s="450" t="str">
        <f t="shared" si="36"/>
        <v>do 50</v>
      </c>
      <c r="G1619" s="451" t="str">
        <f t="shared" si="36"/>
        <v>251 a viac</v>
      </c>
      <c r="H1619" s="428"/>
      <c r="I1619" s="428"/>
    </row>
    <row r="1620" spans="2:9">
      <c r="B1620" s="116">
        <v>710057300</v>
      </c>
      <c r="C1620" s="119">
        <v>0</v>
      </c>
      <c r="D1620" s="120">
        <f>VLOOKUP(B1620,[3]ziaci!$A$1:$B$2102,2,FALSE)</f>
        <v>27.666666666666664</v>
      </c>
      <c r="E1620" s="119">
        <f>IFERROR(VLOOKUP(B1620,'[3]ZS s kniznicou'!$A$2:$A$1092,1,FALSE),0)</f>
        <v>710057300</v>
      </c>
      <c r="F1620" s="450" t="str">
        <f t="shared" si="36"/>
        <v>do 50</v>
      </c>
      <c r="G1620" s="451" t="str">
        <f t="shared" si="36"/>
        <v>do 50</v>
      </c>
      <c r="H1620" s="428"/>
      <c r="I1620" s="428"/>
    </row>
    <row r="1621" spans="2:9">
      <c r="B1621" s="116">
        <v>36127922</v>
      </c>
      <c r="C1621" s="119">
        <v>0</v>
      </c>
      <c r="D1621" s="120">
        <f>VLOOKUP(B1621,[3]ziaci!$A$1:$B$2102,2,FALSE)</f>
        <v>122.99999999999999</v>
      </c>
      <c r="E1621" s="119">
        <f>IFERROR(VLOOKUP(B1621,'[3]ZS s kniznicou'!$A$2:$A$1092,1,FALSE),0)</f>
        <v>36127922</v>
      </c>
      <c r="F1621" s="450" t="str">
        <f t="shared" si="36"/>
        <v>do 50</v>
      </c>
      <c r="G1621" s="451" t="str">
        <f t="shared" si="36"/>
        <v>51-150</v>
      </c>
      <c r="H1621" s="428"/>
      <c r="I1621" s="428"/>
    </row>
    <row r="1622" spans="2:9">
      <c r="B1622" s="116">
        <v>36128538</v>
      </c>
      <c r="C1622" s="119">
        <v>0</v>
      </c>
      <c r="D1622" s="120">
        <f>VLOOKUP(B1622,[3]ziaci!$A$1:$B$2102,2,FALSE)</f>
        <v>206.99999999999997</v>
      </c>
      <c r="E1622" s="119">
        <f>IFERROR(VLOOKUP(B1622,'[3]ZS s kniznicou'!$A$2:$A$1092,1,FALSE),0)</f>
        <v>36128538</v>
      </c>
      <c r="F1622" s="450" t="str">
        <f t="shared" si="36"/>
        <v>do 50</v>
      </c>
      <c r="G1622" s="451" t="str">
        <f t="shared" si="36"/>
        <v>151-250</v>
      </c>
      <c r="H1622" s="428"/>
      <c r="I1622" s="428"/>
    </row>
    <row r="1623" spans="2:9">
      <c r="B1623" s="116">
        <v>36125296</v>
      </c>
      <c r="C1623" s="119">
        <v>0</v>
      </c>
      <c r="D1623" s="120">
        <f>VLOOKUP(B1623,[3]ziaci!$A$1:$B$2102,2,FALSE)</f>
        <v>140.33333333333331</v>
      </c>
      <c r="E1623" s="119">
        <f>IFERROR(VLOOKUP(B1623,'[3]ZS s kniznicou'!$A$2:$A$1092,1,FALSE),0)</f>
        <v>36125296</v>
      </c>
      <c r="F1623" s="450" t="str">
        <f t="shared" ref="F1623:G1686" si="37">IF(C1623&lt;51,"do 50",IF(C1623&lt;151,"51-150",IF(C1623&lt;251,"151-250","251 a viac")))</f>
        <v>do 50</v>
      </c>
      <c r="G1623" s="451" t="str">
        <f t="shared" si="37"/>
        <v>51-150</v>
      </c>
      <c r="H1623" s="428"/>
      <c r="I1623" s="428"/>
    </row>
    <row r="1624" spans="2:9">
      <c r="B1624" s="116">
        <v>37914821</v>
      </c>
      <c r="C1624" s="119">
        <v>0</v>
      </c>
      <c r="D1624" s="120">
        <f>VLOOKUP(B1624,[3]ziaci!$A$1:$B$2102,2,FALSE)</f>
        <v>32.666666666666664</v>
      </c>
      <c r="E1624" s="119">
        <f>IFERROR(VLOOKUP(B1624,'[3]ZS s kniznicou'!$A$2:$A$1092,1,FALSE),0)</f>
        <v>37914821</v>
      </c>
      <c r="F1624" s="450" t="str">
        <f t="shared" si="37"/>
        <v>do 50</v>
      </c>
      <c r="G1624" s="451" t="str">
        <f t="shared" si="37"/>
        <v>do 50</v>
      </c>
      <c r="H1624" s="428"/>
      <c r="I1624" s="428"/>
    </row>
    <row r="1625" spans="2:9">
      <c r="B1625" s="116">
        <v>36125288</v>
      </c>
      <c r="C1625" s="119">
        <v>0</v>
      </c>
      <c r="D1625" s="120">
        <f>VLOOKUP(B1625,[3]ziaci!$A$1:$B$2102,2,FALSE)</f>
        <v>216.33333333333331</v>
      </c>
      <c r="E1625" s="119">
        <f>IFERROR(VLOOKUP(B1625,'[3]ZS s kniznicou'!$A$2:$A$1092,1,FALSE),0)</f>
        <v>36125288</v>
      </c>
      <c r="F1625" s="450" t="str">
        <f t="shared" si="37"/>
        <v>do 50</v>
      </c>
      <c r="G1625" s="451" t="str">
        <f t="shared" si="37"/>
        <v>151-250</v>
      </c>
      <c r="H1625" s="428"/>
      <c r="I1625" s="428"/>
    </row>
    <row r="1626" spans="2:9">
      <c r="B1626" s="116">
        <v>710057776</v>
      </c>
      <c r="C1626" s="119">
        <v>0</v>
      </c>
      <c r="D1626" s="120">
        <f>VLOOKUP(B1626,[3]ziaci!$A$1:$B$2102,2,FALSE)</f>
        <v>47.333333333333329</v>
      </c>
      <c r="E1626" s="119">
        <f>IFERROR(VLOOKUP(B1626,'[3]ZS s kniznicou'!$A$2:$A$1092,1,FALSE),0)</f>
        <v>710057776</v>
      </c>
      <c r="F1626" s="450" t="str">
        <f t="shared" si="37"/>
        <v>do 50</v>
      </c>
      <c r="G1626" s="451" t="str">
        <f t="shared" si="37"/>
        <v>do 50</v>
      </c>
      <c r="H1626" s="428"/>
      <c r="I1626" s="428"/>
    </row>
    <row r="1627" spans="2:9">
      <c r="B1627" s="116">
        <v>36125130</v>
      </c>
      <c r="C1627" s="119">
        <v>0</v>
      </c>
      <c r="D1627" s="120">
        <f>VLOOKUP(B1627,[3]ziaci!$A$1:$B$2102,2,FALSE)</f>
        <v>191.33333333333331</v>
      </c>
      <c r="E1627" s="119">
        <f>IFERROR(VLOOKUP(B1627,'[3]ZS s kniznicou'!$A$2:$A$1092,1,FALSE),0)</f>
        <v>0</v>
      </c>
      <c r="F1627" s="450" t="str">
        <f t="shared" si="37"/>
        <v>do 50</v>
      </c>
      <c r="G1627" s="451" t="str">
        <f t="shared" si="37"/>
        <v>151-250</v>
      </c>
      <c r="H1627" s="428"/>
      <c r="I1627" s="428"/>
    </row>
    <row r="1628" spans="2:9">
      <c r="B1628" s="116">
        <v>36125377</v>
      </c>
      <c r="C1628" s="119">
        <v>0</v>
      </c>
      <c r="D1628" s="120">
        <f>VLOOKUP(B1628,[3]ziaci!$A$1:$B$2102,2,FALSE)</f>
        <v>63.666666666666657</v>
      </c>
      <c r="E1628" s="119">
        <f>IFERROR(VLOOKUP(B1628,'[3]ZS s kniznicou'!$A$2:$A$1092,1,FALSE),0)</f>
        <v>36125377</v>
      </c>
      <c r="F1628" s="450" t="str">
        <f t="shared" si="37"/>
        <v>do 50</v>
      </c>
      <c r="G1628" s="451" t="str">
        <f t="shared" si="37"/>
        <v>51-150</v>
      </c>
      <c r="H1628" s="428"/>
      <c r="I1628" s="428"/>
    </row>
    <row r="1629" spans="2:9">
      <c r="B1629" s="116">
        <v>36125300</v>
      </c>
      <c r="C1629" s="119">
        <v>0</v>
      </c>
      <c r="D1629" s="120">
        <f>VLOOKUP(B1629,[3]ziaci!$A$1:$B$2102,2,FALSE)</f>
        <v>108.66666666666666</v>
      </c>
      <c r="E1629" s="119">
        <f>IFERROR(VLOOKUP(B1629,'[3]ZS s kniznicou'!$A$2:$A$1092,1,FALSE),0)</f>
        <v>36125300</v>
      </c>
      <c r="F1629" s="450" t="str">
        <f t="shared" si="37"/>
        <v>do 50</v>
      </c>
      <c r="G1629" s="451" t="str">
        <f t="shared" si="37"/>
        <v>51-150</v>
      </c>
      <c r="H1629" s="428"/>
      <c r="I1629" s="428"/>
    </row>
    <row r="1630" spans="2:9">
      <c r="B1630" s="116">
        <v>51906236</v>
      </c>
      <c r="C1630" s="119">
        <v>0</v>
      </c>
      <c r="D1630" s="120">
        <f>VLOOKUP(B1630,[3]ziaci!$A$1:$B$2102,2,FALSE)</f>
        <v>145.33333333333331</v>
      </c>
      <c r="E1630" s="119">
        <f>IFERROR(VLOOKUP(B1630,'[3]ZS s kniznicou'!$A$2:$A$1092,1,FALSE),0)</f>
        <v>51906236</v>
      </c>
      <c r="F1630" s="450" t="str">
        <f t="shared" si="37"/>
        <v>do 50</v>
      </c>
      <c r="G1630" s="451" t="str">
        <f t="shared" si="37"/>
        <v>51-150</v>
      </c>
      <c r="H1630" s="428"/>
      <c r="I1630" s="428"/>
    </row>
    <row r="1631" spans="2:9">
      <c r="B1631" s="116">
        <v>37914162</v>
      </c>
      <c r="C1631" s="119">
        <v>0</v>
      </c>
      <c r="D1631" s="120">
        <f>VLOOKUP(B1631,[3]ziaci!$A$1:$B$2102,2,FALSE)</f>
        <v>37.666666666666664</v>
      </c>
      <c r="E1631" s="119">
        <f>IFERROR(VLOOKUP(B1631,'[3]ZS s kniznicou'!$A$2:$A$1092,1,FALSE),0)</f>
        <v>37914162</v>
      </c>
      <c r="F1631" s="450" t="str">
        <f t="shared" si="37"/>
        <v>do 50</v>
      </c>
      <c r="G1631" s="451" t="str">
        <f t="shared" si="37"/>
        <v>do 50</v>
      </c>
      <c r="H1631" s="428"/>
      <c r="I1631" s="428"/>
    </row>
    <row r="1632" spans="2:9">
      <c r="B1632" s="116">
        <v>36126560</v>
      </c>
      <c r="C1632" s="119">
        <v>0</v>
      </c>
      <c r="D1632" s="120">
        <f>VLOOKUP(B1632,[3]ziaci!$A$1:$B$2102,2,FALSE)</f>
        <v>274</v>
      </c>
      <c r="E1632" s="119">
        <f>IFERROR(VLOOKUP(B1632,'[3]ZS s kniznicou'!$A$2:$A$1092,1,FALSE),0)</f>
        <v>36126560</v>
      </c>
      <c r="F1632" s="450" t="str">
        <f t="shared" si="37"/>
        <v>do 50</v>
      </c>
      <c r="G1632" s="451" t="str">
        <f t="shared" si="37"/>
        <v>251 a viac</v>
      </c>
      <c r="H1632" s="428"/>
      <c r="I1632" s="428"/>
    </row>
    <row r="1633" spans="2:9">
      <c r="B1633" s="116">
        <v>31201458</v>
      </c>
      <c r="C1633" s="119">
        <v>0</v>
      </c>
      <c r="D1633" s="120">
        <f>VLOOKUP(B1633,[3]ziaci!$A$1:$B$2102,2,FALSE)</f>
        <v>418.33333333333326</v>
      </c>
      <c r="E1633" s="119">
        <f>IFERROR(VLOOKUP(B1633,'[3]ZS s kniznicou'!$A$2:$A$1092,1,FALSE),0)</f>
        <v>31201458</v>
      </c>
      <c r="F1633" s="450" t="str">
        <f t="shared" si="37"/>
        <v>do 50</v>
      </c>
      <c r="G1633" s="451" t="str">
        <f t="shared" si="37"/>
        <v>251 a viac</v>
      </c>
      <c r="H1633" s="428"/>
      <c r="I1633" s="428"/>
    </row>
    <row r="1634" spans="2:9">
      <c r="B1634" s="116">
        <v>36126586</v>
      </c>
      <c r="C1634" s="119">
        <v>0</v>
      </c>
      <c r="D1634" s="120">
        <f>VLOOKUP(B1634,[3]ziaci!$A$1:$B$2102,2,FALSE)</f>
        <v>203.66666666666666</v>
      </c>
      <c r="E1634" s="119">
        <f>IFERROR(VLOOKUP(B1634,'[3]ZS s kniznicou'!$A$2:$A$1092,1,FALSE),0)</f>
        <v>36126586</v>
      </c>
      <c r="F1634" s="450" t="str">
        <f t="shared" si="37"/>
        <v>do 50</v>
      </c>
      <c r="G1634" s="451" t="str">
        <f t="shared" si="37"/>
        <v>151-250</v>
      </c>
      <c r="H1634" s="428"/>
      <c r="I1634" s="428"/>
    </row>
    <row r="1635" spans="2:9">
      <c r="B1635" s="116">
        <v>710057849</v>
      </c>
      <c r="C1635" s="119">
        <v>0</v>
      </c>
      <c r="D1635" s="120">
        <f>VLOOKUP(B1635,[3]ziaci!$A$1:$B$2102,2,FALSE)</f>
        <v>15.666666666666664</v>
      </c>
      <c r="E1635" s="119">
        <f>IFERROR(VLOOKUP(B1635,'[3]ZS s kniznicou'!$A$2:$A$1092,1,FALSE),0)</f>
        <v>710057849</v>
      </c>
      <c r="F1635" s="450" t="str">
        <f t="shared" si="37"/>
        <v>do 50</v>
      </c>
      <c r="G1635" s="451" t="str">
        <f t="shared" si="37"/>
        <v>do 50</v>
      </c>
      <c r="H1635" s="428"/>
      <c r="I1635" s="428"/>
    </row>
    <row r="1636" spans="2:9">
      <c r="B1636" s="116">
        <v>42276632</v>
      </c>
      <c r="C1636" s="119">
        <v>0</v>
      </c>
      <c r="D1636" s="120">
        <f>VLOOKUP(B1636,[3]ziaci!$A$1:$B$2102,2,FALSE)</f>
        <v>116.66666666666666</v>
      </c>
      <c r="E1636" s="119">
        <f>IFERROR(VLOOKUP(B1636,'[3]ZS s kniznicou'!$A$2:$A$1092,1,FALSE),0)</f>
        <v>42276632</v>
      </c>
      <c r="F1636" s="450" t="str">
        <f t="shared" si="37"/>
        <v>do 50</v>
      </c>
      <c r="G1636" s="451" t="str">
        <f t="shared" si="37"/>
        <v>51-150</v>
      </c>
      <c r="H1636" s="428"/>
      <c r="I1636" s="428"/>
    </row>
    <row r="1637" spans="2:9">
      <c r="B1637" s="116">
        <v>42276641</v>
      </c>
      <c r="C1637" s="119">
        <v>0</v>
      </c>
      <c r="D1637" s="120">
        <f>VLOOKUP(B1637,[3]ziaci!$A$1:$B$2102,2,FALSE)</f>
        <v>72.333333333333329</v>
      </c>
      <c r="E1637" s="119">
        <f>IFERROR(VLOOKUP(B1637,'[3]ZS s kniznicou'!$A$2:$A$1092,1,FALSE),0)</f>
        <v>42276641</v>
      </c>
      <c r="F1637" s="450" t="str">
        <f t="shared" si="37"/>
        <v>do 50</v>
      </c>
      <c r="G1637" s="451" t="str">
        <f t="shared" si="37"/>
        <v>51-150</v>
      </c>
      <c r="H1637" s="428"/>
      <c r="I1637" s="428"/>
    </row>
    <row r="1638" spans="2:9">
      <c r="B1638" s="116">
        <v>36124672</v>
      </c>
      <c r="C1638" s="119">
        <v>0</v>
      </c>
      <c r="D1638" s="120">
        <f>VLOOKUP(B1638,[3]ziaci!$A$1:$B$2102,2,FALSE)</f>
        <v>261</v>
      </c>
      <c r="E1638" s="119">
        <f>IFERROR(VLOOKUP(B1638,'[3]ZS s kniznicou'!$A$2:$A$1092,1,FALSE),0)</f>
        <v>36124672</v>
      </c>
      <c r="F1638" s="450" t="str">
        <f t="shared" si="37"/>
        <v>do 50</v>
      </c>
      <c r="G1638" s="451" t="str">
        <f t="shared" si="37"/>
        <v>251 a viac</v>
      </c>
      <c r="H1638" s="428"/>
      <c r="I1638" s="428"/>
    </row>
    <row r="1639" spans="2:9">
      <c r="B1639" s="116">
        <v>710059256</v>
      </c>
      <c r="C1639" s="119">
        <v>0</v>
      </c>
      <c r="D1639" s="120">
        <f>VLOOKUP(B1639,[3]ziaci!$A$1:$B$2102,2,FALSE)</f>
        <v>15</v>
      </c>
      <c r="E1639" s="119">
        <f>IFERROR(VLOOKUP(B1639,'[3]ZS s kniznicou'!$A$2:$A$1092,1,FALSE),0)</f>
        <v>710059256</v>
      </c>
      <c r="F1639" s="450" t="str">
        <f t="shared" si="37"/>
        <v>do 50</v>
      </c>
      <c r="G1639" s="451" t="str">
        <f t="shared" si="37"/>
        <v>do 50</v>
      </c>
      <c r="H1639" s="428"/>
      <c r="I1639" s="428"/>
    </row>
    <row r="1640" spans="2:9">
      <c r="B1640" s="116">
        <v>37922386</v>
      </c>
      <c r="C1640" s="119">
        <v>0</v>
      </c>
      <c r="D1640" s="120">
        <f>VLOOKUP(B1640,[3]ziaci!$A$1:$B$2102,2,FALSE)</f>
        <v>55.666666666666657</v>
      </c>
      <c r="E1640" s="119">
        <f>IFERROR(VLOOKUP(B1640,'[3]ZS s kniznicou'!$A$2:$A$1092,1,FALSE),0)</f>
        <v>37922386</v>
      </c>
      <c r="F1640" s="450" t="str">
        <f t="shared" si="37"/>
        <v>do 50</v>
      </c>
      <c r="G1640" s="451" t="str">
        <f t="shared" si="37"/>
        <v>51-150</v>
      </c>
      <c r="H1640" s="428"/>
      <c r="I1640" s="428"/>
    </row>
    <row r="1641" spans="2:9">
      <c r="B1641" s="116">
        <v>36125822</v>
      </c>
      <c r="C1641" s="119">
        <v>0</v>
      </c>
      <c r="D1641" s="120">
        <f>VLOOKUP(B1641,[3]ziaci!$A$1:$B$2102,2,FALSE)</f>
        <v>174.66666666666666</v>
      </c>
      <c r="E1641" s="119">
        <f>IFERROR(VLOOKUP(B1641,'[3]ZS s kniznicou'!$A$2:$A$1092,1,FALSE),0)</f>
        <v>36125822</v>
      </c>
      <c r="F1641" s="450" t="str">
        <f t="shared" si="37"/>
        <v>do 50</v>
      </c>
      <c r="G1641" s="451" t="str">
        <f t="shared" si="37"/>
        <v>151-250</v>
      </c>
      <c r="H1641" s="428"/>
      <c r="I1641" s="428"/>
    </row>
    <row r="1642" spans="2:9">
      <c r="B1642" s="116">
        <v>35678119</v>
      </c>
      <c r="C1642" s="119">
        <v>0</v>
      </c>
      <c r="D1642" s="120">
        <f>VLOOKUP(B1642,[3]ziaci!$A$1:$B$2102,2,FALSE)</f>
        <v>580</v>
      </c>
      <c r="E1642" s="119">
        <f>IFERROR(VLOOKUP(B1642,'[3]ZS s kniznicou'!$A$2:$A$1092,1,FALSE),0)</f>
        <v>35678119</v>
      </c>
      <c r="F1642" s="450" t="str">
        <f t="shared" si="37"/>
        <v>do 50</v>
      </c>
      <c r="G1642" s="451" t="str">
        <f t="shared" si="37"/>
        <v>251 a viac</v>
      </c>
      <c r="H1642" s="428"/>
      <c r="I1642" s="428"/>
    </row>
    <row r="1643" spans="2:9">
      <c r="B1643" s="116">
        <v>710059302</v>
      </c>
      <c r="C1643" s="119">
        <v>0</v>
      </c>
      <c r="D1643" s="120">
        <f>VLOOKUP(B1643,[3]ziaci!$A$1:$B$2102,2,FALSE)</f>
        <v>40.333333333333329</v>
      </c>
      <c r="E1643" s="119">
        <f>IFERROR(VLOOKUP(B1643,'[3]ZS s kniznicou'!$A$2:$A$1092,1,FALSE),0)</f>
        <v>710059302</v>
      </c>
      <c r="F1643" s="450" t="str">
        <f t="shared" si="37"/>
        <v>do 50</v>
      </c>
      <c r="G1643" s="451" t="str">
        <f t="shared" si="37"/>
        <v>do 50</v>
      </c>
      <c r="H1643" s="428"/>
      <c r="I1643" s="428"/>
    </row>
    <row r="1644" spans="2:9">
      <c r="B1644" s="116">
        <v>36129771</v>
      </c>
      <c r="C1644" s="119">
        <v>0</v>
      </c>
      <c r="D1644" s="120">
        <f>VLOOKUP(B1644,[3]ziaci!$A$1:$B$2102,2,FALSE)</f>
        <v>98.666666666666657</v>
      </c>
      <c r="E1644" s="119">
        <f>IFERROR(VLOOKUP(B1644,'[3]ZS s kniznicou'!$A$2:$A$1092,1,FALSE),0)</f>
        <v>36129771</v>
      </c>
      <c r="F1644" s="450" t="str">
        <f t="shared" si="37"/>
        <v>do 50</v>
      </c>
      <c r="G1644" s="451" t="str">
        <f t="shared" si="37"/>
        <v>51-150</v>
      </c>
      <c r="H1644" s="428"/>
      <c r="I1644" s="428"/>
    </row>
    <row r="1645" spans="2:9">
      <c r="B1645" s="116">
        <v>37914782</v>
      </c>
      <c r="C1645" s="119">
        <v>0</v>
      </c>
      <c r="D1645" s="120">
        <f>VLOOKUP(B1645,[3]ziaci!$A$1:$B$2102,2,FALSE)</f>
        <v>25.333333333333332</v>
      </c>
      <c r="E1645" s="119">
        <f>IFERROR(VLOOKUP(B1645,'[3]ZS s kniznicou'!$A$2:$A$1092,1,FALSE),0)</f>
        <v>37914782</v>
      </c>
      <c r="F1645" s="450" t="str">
        <f t="shared" si="37"/>
        <v>do 50</v>
      </c>
      <c r="G1645" s="451" t="str">
        <f t="shared" si="37"/>
        <v>do 50</v>
      </c>
      <c r="H1645" s="428"/>
      <c r="I1645" s="428"/>
    </row>
    <row r="1646" spans="2:9">
      <c r="B1646" s="116">
        <v>51279118</v>
      </c>
      <c r="C1646" s="119">
        <v>0</v>
      </c>
      <c r="D1646" s="120">
        <f>VLOOKUP(B1646,[3]ziaci!$A$1:$B$2102,2,FALSE)</f>
        <v>181.33333333333331</v>
      </c>
      <c r="E1646" s="119">
        <f>IFERROR(VLOOKUP(B1646,'[3]ZS s kniznicou'!$A$2:$A$1092,1,FALSE),0)</f>
        <v>51279118</v>
      </c>
      <c r="F1646" s="450" t="str">
        <f t="shared" si="37"/>
        <v>do 50</v>
      </c>
      <c r="G1646" s="451" t="str">
        <f t="shared" si="37"/>
        <v>151-250</v>
      </c>
      <c r="H1646" s="428"/>
      <c r="I1646" s="428"/>
    </row>
    <row r="1647" spans="2:9">
      <c r="B1647" s="116">
        <v>31202365</v>
      </c>
      <c r="C1647" s="119">
        <v>0</v>
      </c>
      <c r="D1647" s="120">
        <f>VLOOKUP(B1647,[3]ziaci!$A$1:$B$2102,2,FALSE)</f>
        <v>131</v>
      </c>
      <c r="E1647" s="119">
        <f>IFERROR(VLOOKUP(B1647,'[3]ZS s kniznicou'!$A$2:$A$1092,1,FALSE),0)</f>
        <v>31202365</v>
      </c>
      <c r="F1647" s="450" t="str">
        <f t="shared" si="37"/>
        <v>do 50</v>
      </c>
      <c r="G1647" s="451" t="str">
        <f t="shared" si="37"/>
        <v>51-150</v>
      </c>
      <c r="H1647" s="428"/>
      <c r="I1647" s="428"/>
    </row>
    <row r="1648" spans="2:9">
      <c r="B1648" s="116">
        <v>710059396</v>
      </c>
      <c r="C1648" s="119">
        <v>0</v>
      </c>
      <c r="D1648" s="120">
        <f>VLOOKUP(B1648,[3]ziaci!$A$1:$B$2102,2,FALSE)</f>
        <v>49.333333333333329</v>
      </c>
      <c r="E1648" s="119">
        <f>IFERROR(VLOOKUP(B1648,'[3]ZS s kniznicou'!$A$2:$A$1092,1,FALSE),0)</f>
        <v>710059396</v>
      </c>
      <c r="F1648" s="450" t="str">
        <f t="shared" si="37"/>
        <v>do 50</v>
      </c>
      <c r="G1648" s="451" t="str">
        <f t="shared" si="37"/>
        <v>do 50</v>
      </c>
      <c r="H1648" s="428"/>
      <c r="I1648" s="428"/>
    </row>
    <row r="1649" spans="2:9">
      <c r="B1649" s="116">
        <v>31202357</v>
      </c>
      <c r="C1649" s="119">
        <v>0</v>
      </c>
      <c r="D1649" s="120">
        <f>VLOOKUP(B1649,[3]ziaci!$A$1:$B$2102,2,FALSE)</f>
        <v>231.66666666666663</v>
      </c>
      <c r="E1649" s="119">
        <f>IFERROR(VLOOKUP(B1649,'[3]ZS s kniznicou'!$A$2:$A$1092,1,FALSE),0)</f>
        <v>31202357</v>
      </c>
      <c r="F1649" s="450" t="str">
        <f t="shared" si="37"/>
        <v>do 50</v>
      </c>
      <c r="G1649" s="451" t="str">
        <f t="shared" si="37"/>
        <v>151-250</v>
      </c>
      <c r="H1649" s="428"/>
      <c r="I1649" s="428"/>
    </row>
    <row r="1650" spans="2:9">
      <c r="B1650" s="116">
        <v>35995904</v>
      </c>
      <c r="C1650" s="119">
        <v>0</v>
      </c>
      <c r="D1650" s="120">
        <f>VLOOKUP(B1650,[3]ziaci!$A$1:$B$2102,2,FALSE)</f>
        <v>411.66666666666663</v>
      </c>
      <c r="E1650" s="119">
        <f>IFERROR(VLOOKUP(B1650,'[3]ZS s kniznicou'!$A$2:$A$1092,1,FALSE),0)</f>
        <v>35995904</v>
      </c>
      <c r="F1650" s="450" t="str">
        <f t="shared" si="37"/>
        <v>do 50</v>
      </c>
      <c r="G1650" s="451" t="str">
        <f t="shared" si="37"/>
        <v>251 a viac</v>
      </c>
      <c r="H1650" s="428"/>
      <c r="I1650" s="428"/>
    </row>
    <row r="1651" spans="2:9">
      <c r="B1651" s="116">
        <v>31201661</v>
      </c>
      <c r="C1651" s="119">
        <v>0</v>
      </c>
      <c r="D1651" s="120">
        <f>VLOOKUP(B1651,[3]ziaci!$A$1:$B$2102,2,FALSE)</f>
        <v>649.66666666666663</v>
      </c>
      <c r="E1651" s="119">
        <f>IFERROR(VLOOKUP(B1651,'[3]ZS s kniznicou'!$A$2:$A$1092,1,FALSE),0)</f>
        <v>31201661</v>
      </c>
      <c r="F1651" s="450" t="str">
        <f t="shared" si="37"/>
        <v>do 50</v>
      </c>
      <c r="G1651" s="451" t="str">
        <f t="shared" si="37"/>
        <v>251 a viac</v>
      </c>
      <c r="H1651" s="428"/>
      <c r="I1651" s="428"/>
    </row>
    <row r="1652" spans="2:9">
      <c r="B1652" s="116">
        <v>50895214</v>
      </c>
      <c r="C1652" s="119">
        <v>0</v>
      </c>
      <c r="D1652" s="120">
        <f>VLOOKUP(B1652,[3]ziaci!$A$1:$B$2102,2,FALSE)</f>
        <v>361</v>
      </c>
      <c r="E1652" s="119">
        <f>IFERROR(VLOOKUP(B1652,'[3]ZS s kniznicou'!$A$2:$A$1092,1,FALSE),0)</f>
        <v>50895214</v>
      </c>
      <c r="F1652" s="450" t="str">
        <f t="shared" si="37"/>
        <v>do 50</v>
      </c>
      <c r="G1652" s="451" t="str">
        <f t="shared" si="37"/>
        <v>251 a viac</v>
      </c>
      <c r="H1652" s="428"/>
      <c r="I1652" s="428"/>
    </row>
    <row r="1653" spans="2:9">
      <c r="B1653" s="116">
        <v>31201636</v>
      </c>
      <c r="C1653" s="119">
        <v>0</v>
      </c>
      <c r="D1653" s="120">
        <f>VLOOKUP(B1653,[3]ziaci!$A$1:$B$2102,2,FALSE)</f>
        <v>297.33333333333331</v>
      </c>
      <c r="E1653" s="119">
        <f>IFERROR(VLOOKUP(B1653,'[3]ZS s kniznicou'!$A$2:$A$1092,1,FALSE),0)</f>
        <v>31201636</v>
      </c>
      <c r="F1653" s="450" t="str">
        <f t="shared" si="37"/>
        <v>do 50</v>
      </c>
      <c r="G1653" s="451" t="str">
        <f t="shared" si="37"/>
        <v>251 a viac</v>
      </c>
      <c r="H1653" s="428"/>
      <c r="I1653" s="428"/>
    </row>
    <row r="1654" spans="2:9">
      <c r="B1654" s="116">
        <v>36131415</v>
      </c>
      <c r="C1654" s="119">
        <v>0</v>
      </c>
      <c r="D1654" s="120">
        <f>VLOOKUP(B1654,[3]ziaci!$A$1:$B$2102,2,FALSE)</f>
        <v>33.666666666666664</v>
      </c>
      <c r="E1654" s="119">
        <f>IFERROR(VLOOKUP(B1654,'[3]ZS s kniznicou'!$A$2:$A$1092,1,FALSE),0)</f>
        <v>36131415</v>
      </c>
      <c r="F1654" s="450" t="str">
        <f t="shared" si="37"/>
        <v>do 50</v>
      </c>
      <c r="G1654" s="451" t="str">
        <f t="shared" si="37"/>
        <v>do 50</v>
      </c>
      <c r="H1654" s="428"/>
      <c r="I1654" s="428"/>
    </row>
    <row r="1655" spans="2:9">
      <c r="B1655" s="116">
        <v>36126781</v>
      </c>
      <c r="C1655" s="119">
        <v>0</v>
      </c>
      <c r="D1655" s="120">
        <f>VLOOKUP(B1655,[3]ziaci!$A$1:$B$2102,2,FALSE)</f>
        <v>113.66666666666666</v>
      </c>
      <c r="E1655" s="119">
        <f>IFERROR(VLOOKUP(B1655,'[3]ZS s kniznicou'!$A$2:$A$1092,1,FALSE),0)</f>
        <v>36126781</v>
      </c>
      <c r="F1655" s="450" t="str">
        <f t="shared" si="37"/>
        <v>do 50</v>
      </c>
      <c r="G1655" s="451" t="str">
        <f t="shared" si="37"/>
        <v>51-150</v>
      </c>
      <c r="H1655" s="428"/>
      <c r="I1655" s="428"/>
    </row>
    <row r="1656" spans="2:9">
      <c r="B1656" s="116">
        <v>31201733</v>
      </c>
      <c r="C1656" s="119">
        <v>0</v>
      </c>
      <c r="D1656" s="120">
        <f>VLOOKUP(B1656,[3]ziaci!$A$1:$B$2102,2,FALSE)</f>
        <v>159.33333333333331</v>
      </c>
      <c r="E1656" s="119">
        <f>IFERROR(VLOOKUP(B1656,'[3]ZS s kniznicou'!$A$2:$A$1092,1,FALSE),0)</f>
        <v>31201733</v>
      </c>
      <c r="F1656" s="450" t="str">
        <f t="shared" si="37"/>
        <v>do 50</v>
      </c>
      <c r="G1656" s="451" t="str">
        <f t="shared" si="37"/>
        <v>151-250</v>
      </c>
      <c r="H1656" s="428"/>
      <c r="I1656" s="428"/>
    </row>
    <row r="1657" spans="2:9">
      <c r="B1657" s="116">
        <v>36131644</v>
      </c>
      <c r="C1657" s="119">
        <v>0</v>
      </c>
      <c r="D1657" s="120">
        <f>VLOOKUP(B1657,[3]ziaci!$A$1:$B$2102,2,FALSE)</f>
        <v>58.666666666666664</v>
      </c>
      <c r="E1657" s="119">
        <f>IFERROR(VLOOKUP(B1657,'[3]ZS s kniznicou'!$A$2:$A$1092,1,FALSE),0)</f>
        <v>36131644</v>
      </c>
      <c r="F1657" s="450" t="str">
        <f t="shared" si="37"/>
        <v>do 50</v>
      </c>
      <c r="G1657" s="451" t="str">
        <f t="shared" si="37"/>
        <v>51-150</v>
      </c>
      <c r="H1657" s="428"/>
      <c r="I1657" s="428"/>
    </row>
    <row r="1658" spans="2:9">
      <c r="B1658" s="116">
        <v>36129674</v>
      </c>
      <c r="C1658" s="119">
        <v>0</v>
      </c>
      <c r="D1658" s="120">
        <f>VLOOKUP(B1658,[3]ziaci!$A$1:$B$2102,2,FALSE)</f>
        <v>68.666666666666657</v>
      </c>
      <c r="E1658" s="119">
        <f>IFERROR(VLOOKUP(B1658,'[3]ZS s kniznicou'!$A$2:$A$1092,1,FALSE),0)</f>
        <v>36129674</v>
      </c>
      <c r="F1658" s="450" t="str">
        <f t="shared" si="37"/>
        <v>do 50</v>
      </c>
      <c r="G1658" s="451" t="str">
        <f t="shared" si="37"/>
        <v>51-150</v>
      </c>
      <c r="H1658" s="428"/>
      <c r="I1658" s="428"/>
    </row>
    <row r="1659" spans="2:9">
      <c r="B1659" s="116">
        <v>31201440</v>
      </c>
      <c r="C1659" s="119">
        <v>0</v>
      </c>
      <c r="D1659" s="120">
        <f>VLOOKUP(B1659,[3]ziaci!$A$1:$B$2102,2,FALSE)</f>
        <v>383</v>
      </c>
      <c r="E1659" s="119">
        <f>IFERROR(VLOOKUP(B1659,'[3]ZS s kniznicou'!$A$2:$A$1092,1,FALSE),0)</f>
        <v>31201440</v>
      </c>
      <c r="F1659" s="450" t="str">
        <f t="shared" si="37"/>
        <v>do 50</v>
      </c>
      <c r="G1659" s="451" t="str">
        <f t="shared" si="37"/>
        <v>251 a viac</v>
      </c>
      <c r="H1659" s="428"/>
      <c r="I1659" s="428"/>
    </row>
    <row r="1660" spans="2:9">
      <c r="B1660" s="116">
        <v>42280885</v>
      </c>
      <c r="C1660" s="119">
        <v>0</v>
      </c>
      <c r="D1660" s="120">
        <f>VLOOKUP(B1660,[3]ziaci!$A$1:$B$2102,2,FALSE)</f>
        <v>167.33333333333331</v>
      </c>
      <c r="E1660" s="119">
        <f>IFERROR(VLOOKUP(B1660,'[3]ZS s kniznicou'!$A$2:$A$1092,1,FALSE),0)</f>
        <v>0</v>
      </c>
      <c r="F1660" s="450" t="str">
        <f t="shared" si="37"/>
        <v>do 50</v>
      </c>
      <c r="G1660" s="451" t="str">
        <f t="shared" si="37"/>
        <v>151-250</v>
      </c>
      <c r="H1660" s="428"/>
      <c r="I1660" s="428"/>
    </row>
    <row r="1661" spans="2:9">
      <c r="B1661" s="116">
        <v>37865625</v>
      </c>
      <c r="C1661" s="119">
        <v>0</v>
      </c>
      <c r="D1661" s="120">
        <f>VLOOKUP(B1661,[3]ziaci!$A$1:$B$2102,2,FALSE)</f>
        <v>276.33333333333331</v>
      </c>
      <c r="E1661" s="119">
        <f>IFERROR(VLOOKUP(B1661,'[3]ZS s kniznicou'!$A$2:$A$1092,1,FALSE),0)</f>
        <v>37865625</v>
      </c>
      <c r="F1661" s="450" t="str">
        <f t="shared" si="37"/>
        <v>do 50</v>
      </c>
      <c r="G1661" s="451" t="str">
        <f t="shared" si="37"/>
        <v>251 a viac</v>
      </c>
      <c r="H1661" s="428"/>
      <c r="I1661" s="428"/>
    </row>
    <row r="1662" spans="2:9">
      <c r="B1662" s="116">
        <v>710056737</v>
      </c>
      <c r="C1662" s="119">
        <v>0</v>
      </c>
      <c r="D1662" s="120">
        <f>VLOOKUP(B1662,[3]ziaci!$A$1:$B$2102,2,FALSE)</f>
        <v>31.666666666666664</v>
      </c>
      <c r="E1662" s="119">
        <f>IFERROR(VLOOKUP(B1662,'[3]ZS s kniznicou'!$A$2:$A$1092,1,FALSE),0)</f>
        <v>710056737</v>
      </c>
      <c r="F1662" s="450" t="str">
        <f t="shared" si="37"/>
        <v>do 50</v>
      </c>
      <c r="G1662" s="451" t="str">
        <f t="shared" si="37"/>
        <v>do 50</v>
      </c>
      <c r="H1662" s="428"/>
      <c r="I1662" s="428"/>
    </row>
    <row r="1663" spans="2:9">
      <c r="B1663" s="116">
        <v>42047625</v>
      </c>
      <c r="C1663" s="119">
        <v>0</v>
      </c>
      <c r="D1663" s="120">
        <f>VLOOKUP(B1663,[3]ziaci!$A$1:$B$2102,2,FALSE)</f>
        <v>63.333333333333329</v>
      </c>
      <c r="E1663" s="119">
        <f>IFERROR(VLOOKUP(B1663,'[3]ZS s kniznicou'!$A$2:$A$1092,1,FALSE),0)</f>
        <v>42047625</v>
      </c>
      <c r="F1663" s="450" t="str">
        <f t="shared" si="37"/>
        <v>do 50</v>
      </c>
      <c r="G1663" s="451" t="str">
        <f t="shared" si="37"/>
        <v>51-150</v>
      </c>
      <c r="H1663" s="428"/>
      <c r="I1663" s="428"/>
    </row>
    <row r="1664" spans="2:9">
      <c r="B1664" s="116">
        <v>37865137</v>
      </c>
      <c r="C1664" s="119">
        <v>0</v>
      </c>
      <c r="D1664" s="120">
        <f>VLOOKUP(B1664,[3]ziaci!$A$1:$B$2102,2,FALSE)</f>
        <v>105.33333333333333</v>
      </c>
      <c r="E1664" s="119">
        <f>IFERROR(VLOOKUP(B1664,'[3]ZS s kniznicou'!$A$2:$A$1092,1,FALSE),0)</f>
        <v>37865137</v>
      </c>
      <c r="F1664" s="450" t="str">
        <f t="shared" si="37"/>
        <v>do 50</v>
      </c>
      <c r="G1664" s="451" t="str">
        <f t="shared" si="37"/>
        <v>51-150</v>
      </c>
      <c r="H1664" s="428"/>
      <c r="I1664" s="428"/>
    </row>
    <row r="1665" spans="2:9">
      <c r="B1665" s="116">
        <v>37865471</v>
      </c>
      <c r="C1665" s="119">
        <v>0</v>
      </c>
      <c r="D1665" s="120">
        <f>VLOOKUP(B1665,[3]ziaci!$A$1:$B$2102,2,FALSE)</f>
        <v>10</v>
      </c>
      <c r="E1665" s="119">
        <f>IFERROR(VLOOKUP(B1665,'[3]ZS s kniznicou'!$A$2:$A$1092,1,FALSE),0)</f>
        <v>0</v>
      </c>
      <c r="F1665" s="450" t="str">
        <f t="shared" si="37"/>
        <v>do 50</v>
      </c>
      <c r="G1665" s="451" t="str">
        <f t="shared" si="37"/>
        <v>do 50</v>
      </c>
      <c r="H1665" s="428"/>
      <c r="I1665" s="428"/>
    </row>
    <row r="1666" spans="2:9">
      <c r="B1666" s="116">
        <v>710056893</v>
      </c>
      <c r="C1666" s="119">
        <v>0</v>
      </c>
      <c r="D1666" s="120">
        <f>VLOOKUP(B1666,[3]ziaci!$A$1:$B$2102,2,FALSE)</f>
        <v>5.333333333333333</v>
      </c>
      <c r="E1666" s="119">
        <f>IFERROR(VLOOKUP(B1666,'[3]ZS s kniznicou'!$A$2:$A$1092,1,FALSE),0)</f>
        <v>710056893</v>
      </c>
      <c r="F1666" s="450" t="str">
        <f t="shared" si="37"/>
        <v>do 50</v>
      </c>
      <c r="G1666" s="451" t="str">
        <f t="shared" si="37"/>
        <v>do 50</v>
      </c>
      <c r="H1666" s="428"/>
      <c r="I1666" s="428"/>
    </row>
    <row r="1667" spans="2:9">
      <c r="B1667" s="116">
        <v>42206618</v>
      </c>
      <c r="C1667" s="119">
        <v>0</v>
      </c>
      <c r="D1667" s="120">
        <f>VLOOKUP(B1667,[3]ziaci!$A$1:$B$2102,2,FALSE)</f>
        <v>206</v>
      </c>
      <c r="E1667" s="119">
        <f>IFERROR(VLOOKUP(B1667,'[3]ZS s kniznicou'!$A$2:$A$1092,1,FALSE),0)</f>
        <v>42206618</v>
      </c>
      <c r="F1667" s="450" t="str">
        <f t="shared" si="37"/>
        <v>do 50</v>
      </c>
      <c r="G1667" s="451" t="str">
        <f t="shared" si="37"/>
        <v>151-250</v>
      </c>
      <c r="H1667" s="428"/>
      <c r="I1667" s="428"/>
    </row>
    <row r="1668" spans="2:9">
      <c r="B1668" s="116">
        <v>37865579</v>
      </c>
      <c r="C1668" s="119">
        <v>0</v>
      </c>
      <c r="D1668" s="120">
        <f>VLOOKUP(B1668,[3]ziaci!$A$1:$B$2102,2,FALSE)</f>
        <v>242.33333333333331</v>
      </c>
      <c r="E1668" s="119">
        <f>IFERROR(VLOOKUP(B1668,'[3]ZS s kniznicou'!$A$2:$A$1092,1,FALSE),0)</f>
        <v>37865579</v>
      </c>
      <c r="F1668" s="450" t="str">
        <f t="shared" si="37"/>
        <v>do 50</v>
      </c>
      <c r="G1668" s="451" t="str">
        <f t="shared" si="37"/>
        <v>151-250</v>
      </c>
      <c r="H1668" s="428"/>
      <c r="I1668" s="428"/>
    </row>
    <row r="1669" spans="2:9">
      <c r="B1669" s="116">
        <v>37861221</v>
      </c>
      <c r="C1669" s="119">
        <v>0</v>
      </c>
      <c r="D1669" s="120">
        <f>VLOOKUP(B1669,[3]ziaci!$A$1:$B$2102,2,FALSE)</f>
        <v>276.33333333333331</v>
      </c>
      <c r="E1669" s="119">
        <f>IFERROR(VLOOKUP(B1669,'[3]ZS s kniznicou'!$A$2:$A$1092,1,FALSE),0)</f>
        <v>37861221</v>
      </c>
      <c r="F1669" s="450" t="str">
        <f t="shared" si="37"/>
        <v>do 50</v>
      </c>
      <c r="G1669" s="451" t="str">
        <f t="shared" si="37"/>
        <v>251 a viac</v>
      </c>
      <c r="H1669" s="428"/>
      <c r="I1669" s="428"/>
    </row>
    <row r="1670" spans="2:9">
      <c r="B1670" s="116">
        <v>37866788</v>
      </c>
      <c r="C1670" s="119">
        <v>0</v>
      </c>
      <c r="D1670" s="120">
        <f>VLOOKUP(B1670,[3]ziaci!$A$1:$B$2102,2,FALSE)</f>
        <v>117</v>
      </c>
      <c r="E1670" s="119">
        <f>IFERROR(VLOOKUP(B1670,'[3]ZS s kniznicou'!$A$2:$A$1092,1,FALSE),0)</f>
        <v>37866788</v>
      </c>
      <c r="F1670" s="450" t="str">
        <f t="shared" si="37"/>
        <v>do 50</v>
      </c>
      <c r="G1670" s="451" t="str">
        <f t="shared" si="37"/>
        <v>51-150</v>
      </c>
      <c r="H1670" s="428"/>
      <c r="I1670" s="428"/>
    </row>
    <row r="1671" spans="2:9">
      <c r="B1671" s="116">
        <v>37866869</v>
      </c>
      <c r="C1671" s="119">
        <v>0</v>
      </c>
      <c r="D1671" s="120">
        <f>VLOOKUP(B1671,[3]ziaci!$A$1:$B$2102,2,FALSE)</f>
        <v>140.66666666666666</v>
      </c>
      <c r="E1671" s="119">
        <f>IFERROR(VLOOKUP(B1671,'[3]ZS s kniznicou'!$A$2:$A$1092,1,FALSE),0)</f>
        <v>37866869</v>
      </c>
      <c r="F1671" s="450" t="str">
        <f t="shared" si="37"/>
        <v>do 50</v>
      </c>
      <c r="G1671" s="451" t="str">
        <f t="shared" si="37"/>
        <v>51-150</v>
      </c>
      <c r="H1671" s="428"/>
      <c r="I1671" s="428"/>
    </row>
    <row r="1672" spans="2:9">
      <c r="B1672" s="116">
        <v>710056435</v>
      </c>
      <c r="C1672" s="119">
        <v>0</v>
      </c>
      <c r="D1672" s="120">
        <f>VLOOKUP(B1672,[3]ziaci!$A$1:$B$2102,2,FALSE)</f>
        <v>20</v>
      </c>
      <c r="E1672" s="119">
        <f>IFERROR(VLOOKUP(B1672,'[3]ZS s kniznicou'!$A$2:$A$1092,1,FALSE),0)</f>
        <v>710056435</v>
      </c>
      <c r="F1672" s="450" t="str">
        <f t="shared" si="37"/>
        <v>do 50</v>
      </c>
      <c r="G1672" s="451" t="str">
        <f t="shared" si="37"/>
        <v>do 50</v>
      </c>
      <c r="H1672" s="428"/>
      <c r="I1672" s="428"/>
    </row>
    <row r="1673" spans="2:9">
      <c r="B1673" s="116">
        <v>37864343</v>
      </c>
      <c r="C1673" s="119">
        <v>0</v>
      </c>
      <c r="D1673" s="120">
        <f>VLOOKUP(B1673,[3]ziaci!$A$1:$B$2102,2,FALSE)</f>
        <v>97.333333333333329</v>
      </c>
      <c r="E1673" s="119">
        <f>IFERROR(VLOOKUP(B1673,'[3]ZS s kniznicou'!$A$2:$A$1092,1,FALSE),0)</f>
        <v>37864343</v>
      </c>
      <c r="F1673" s="450" t="str">
        <f t="shared" si="37"/>
        <v>do 50</v>
      </c>
      <c r="G1673" s="451" t="str">
        <f t="shared" si="37"/>
        <v>51-150</v>
      </c>
      <c r="H1673" s="428"/>
      <c r="I1673" s="428"/>
    </row>
    <row r="1674" spans="2:9">
      <c r="B1674" s="116">
        <v>710056567</v>
      </c>
      <c r="C1674" s="119">
        <v>0</v>
      </c>
      <c r="D1674" s="120" t="e">
        <f>VLOOKUP(B1674,[3]ziaci!$A$1:$B$2102,2,FALSE)</f>
        <v>#N/A</v>
      </c>
      <c r="E1674" s="119">
        <f>IFERROR(VLOOKUP(B1674,'[3]ZS s kniznicou'!$A$2:$A$1092,1,FALSE),0)</f>
        <v>0</v>
      </c>
      <c r="F1674" s="450" t="str">
        <f t="shared" si="37"/>
        <v>do 50</v>
      </c>
      <c r="G1674" s="451" t="e">
        <f t="shared" si="37"/>
        <v>#N/A</v>
      </c>
      <c r="H1674" s="428"/>
      <c r="I1674" s="428"/>
    </row>
    <row r="1675" spans="2:9">
      <c r="B1675" s="116">
        <v>710057059</v>
      </c>
      <c r="C1675" s="119">
        <v>0</v>
      </c>
      <c r="D1675" s="120">
        <f>VLOOKUP(B1675,[3]ziaci!$A$1:$B$2102,2,FALSE)</f>
        <v>4.6666666666666661</v>
      </c>
      <c r="E1675" s="119">
        <f>IFERROR(VLOOKUP(B1675,'[3]ZS s kniznicou'!$A$2:$A$1092,1,FALSE),0)</f>
        <v>0</v>
      </c>
      <c r="F1675" s="450" t="str">
        <f t="shared" si="37"/>
        <v>do 50</v>
      </c>
      <c r="G1675" s="451" t="str">
        <f t="shared" si="37"/>
        <v>do 50</v>
      </c>
      <c r="H1675" s="428"/>
      <c r="I1675" s="428"/>
    </row>
    <row r="1676" spans="2:9">
      <c r="B1676" s="116">
        <v>37863657</v>
      </c>
      <c r="C1676" s="119">
        <v>0</v>
      </c>
      <c r="D1676" s="120">
        <f>VLOOKUP(B1676,[3]ziaci!$A$1:$B$2102,2,FALSE)</f>
        <v>171</v>
      </c>
      <c r="E1676" s="119">
        <f>IFERROR(VLOOKUP(B1676,'[3]ZS s kniznicou'!$A$2:$A$1092,1,FALSE),0)</f>
        <v>37863657</v>
      </c>
      <c r="F1676" s="450" t="str">
        <f t="shared" si="37"/>
        <v>do 50</v>
      </c>
      <c r="G1676" s="451" t="str">
        <f t="shared" si="37"/>
        <v>151-250</v>
      </c>
      <c r="H1676" s="428"/>
      <c r="I1676" s="428"/>
    </row>
    <row r="1677" spans="2:9">
      <c r="B1677" s="116">
        <v>37863711</v>
      </c>
      <c r="C1677" s="119">
        <v>0</v>
      </c>
      <c r="D1677" s="120">
        <f>VLOOKUP(B1677,[3]ziaci!$A$1:$B$2102,2,FALSE)</f>
        <v>117.33333333333333</v>
      </c>
      <c r="E1677" s="119">
        <f>IFERROR(VLOOKUP(B1677,'[3]ZS s kniznicou'!$A$2:$A$1092,1,FALSE),0)</f>
        <v>37863711</v>
      </c>
      <c r="F1677" s="450" t="str">
        <f t="shared" si="37"/>
        <v>do 50</v>
      </c>
      <c r="G1677" s="451" t="str">
        <f t="shared" si="37"/>
        <v>51-150</v>
      </c>
      <c r="H1677" s="428"/>
      <c r="I1677" s="428"/>
    </row>
    <row r="1678" spans="2:9">
      <c r="B1678" s="116">
        <v>36110108</v>
      </c>
      <c r="C1678" s="119">
        <v>0</v>
      </c>
      <c r="D1678" s="120">
        <f>VLOOKUP(B1678,[3]ziaci!$A$1:$B$2102,2,FALSE)</f>
        <v>260.66666666666663</v>
      </c>
      <c r="E1678" s="119">
        <f>IFERROR(VLOOKUP(B1678,'[3]ZS s kniznicou'!$A$2:$A$1092,1,FALSE),0)</f>
        <v>36110108</v>
      </c>
      <c r="F1678" s="450" t="str">
        <f t="shared" si="37"/>
        <v>do 50</v>
      </c>
      <c r="G1678" s="451" t="str">
        <f t="shared" si="37"/>
        <v>251 a viac</v>
      </c>
      <c r="H1678" s="428"/>
      <c r="I1678" s="428"/>
    </row>
    <row r="1679" spans="2:9">
      <c r="B1679" s="116">
        <v>35611201</v>
      </c>
      <c r="C1679" s="119">
        <v>0</v>
      </c>
      <c r="D1679" s="120">
        <f>VLOOKUP(B1679,[3]ziaci!$A$1:$B$2102,2,FALSE)</f>
        <v>183.66666666666666</v>
      </c>
      <c r="E1679" s="119">
        <f>IFERROR(VLOOKUP(B1679,'[3]ZS s kniznicou'!$A$2:$A$1092,1,FALSE),0)</f>
        <v>35611201</v>
      </c>
      <c r="F1679" s="450" t="str">
        <f t="shared" si="37"/>
        <v>do 50</v>
      </c>
      <c r="G1679" s="451" t="str">
        <f t="shared" si="37"/>
        <v>151-250</v>
      </c>
      <c r="H1679" s="428"/>
      <c r="I1679" s="428"/>
    </row>
    <row r="1680" spans="2:9">
      <c r="B1680" s="116">
        <v>37860755</v>
      </c>
      <c r="C1680" s="119">
        <v>0</v>
      </c>
      <c r="D1680" s="120">
        <f>VLOOKUP(B1680,[3]ziaci!$A$1:$B$2102,2,FALSE)</f>
        <v>187</v>
      </c>
      <c r="E1680" s="119">
        <f>IFERROR(VLOOKUP(B1680,'[3]ZS s kniznicou'!$A$2:$A$1092,1,FALSE),0)</f>
        <v>37860755</v>
      </c>
      <c r="F1680" s="450" t="str">
        <f t="shared" si="37"/>
        <v>do 50</v>
      </c>
      <c r="G1680" s="451" t="str">
        <f t="shared" si="37"/>
        <v>151-250</v>
      </c>
      <c r="H1680" s="428"/>
      <c r="I1680" s="428"/>
    </row>
    <row r="1681" spans="2:9">
      <c r="B1681" s="116">
        <v>710057563</v>
      </c>
      <c r="C1681" s="119">
        <v>0</v>
      </c>
      <c r="D1681" s="120">
        <f>VLOOKUP(B1681,[3]ziaci!$A$1:$B$2102,2,FALSE)</f>
        <v>18.333333333333332</v>
      </c>
      <c r="E1681" s="119">
        <f>IFERROR(VLOOKUP(B1681,'[3]ZS s kniznicou'!$A$2:$A$1092,1,FALSE),0)</f>
        <v>710057563</v>
      </c>
      <c r="F1681" s="450" t="str">
        <f t="shared" si="37"/>
        <v>do 50</v>
      </c>
      <c r="G1681" s="451" t="str">
        <f t="shared" si="37"/>
        <v>do 50</v>
      </c>
      <c r="H1681" s="428"/>
      <c r="I1681" s="428"/>
    </row>
    <row r="1682" spans="2:9">
      <c r="B1682" s="116">
        <v>37860593</v>
      </c>
      <c r="C1682" s="119">
        <v>0</v>
      </c>
      <c r="D1682" s="120">
        <f>VLOOKUP(B1682,[3]ziaci!$A$1:$B$2102,2,FALSE)</f>
        <v>256.66666666666663</v>
      </c>
      <c r="E1682" s="119">
        <f>IFERROR(VLOOKUP(B1682,'[3]ZS s kniznicou'!$A$2:$A$1092,1,FALSE),0)</f>
        <v>37860593</v>
      </c>
      <c r="F1682" s="450" t="str">
        <f t="shared" si="37"/>
        <v>do 50</v>
      </c>
      <c r="G1682" s="451" t="str">
        <f t="shared" si="37"/>
        <v>251 a viac</v>
      </c>
      <c r="H1682" s="428"/>
      <c r="I1682" s="428"/>
    </row>
    <row r="1683" spans="2:9">
      <c r="B1683" s="116">
        <v>37860691</v>
      </c>
      <c r="C1683" s="119">
        <v>0</v>
      </c>
      <c r="D1683" s="120">
        <f>VLOOKUP(B1683,[3]ziaci!$A$1:$B$2102,2,FALSE)</f>
        <v>250.66666666666666</v>
      </c>
      <c r="E1683" s="119">
        <f>IFERROR(VLOOKUP(B1683,'[3]ZS s kniznicou'!$A$2:$A$1092,1,FALSE),0)</f>
        <v>37860691</v>
      </c>
      <c r="F1683" s="450" t="str">
        <f t="shared" si="37"/>
        <v>do 50</v>
      </c>
      <c r="G1683" s="451" t="str">
        <f t="shared" si="37"/>
        <v>151-250</v>
      </c>
      <c r="H1683" s="428"/>
      <c r="I1683" s="428"/>
    </row>
    <row r="1684" spans="2:9">
      <c r="B1684" s="116">
        <v>710057431</v>
      </c>
      <c r="C1684" s="119">
        <v>0</v>
      </c>
      <c r="D1684" s="120">
        <f>VLOOKUP(B1684,[3]ziaci!$A$1:$B$2102,2,FALSE)</f>
        <v>48.999999999999993</v>
      </c>
      <c r="E1684" s="119">
        <f>IFERROR(VLOOKUP(B1684,'[3]ZS s kniznicou'!$A$2:$A$1092,1,FALSE),0)</f>
        <v>710057431</v>
      </c>
      <c r="F1684" s="450" t="str">
        <f t="shared" si="37"/>
        <v>do 50</v>
      </c>
      <c r="G1684" s="451" t="str">
        <f t="shared" si="37"/>
        <v>do 50</v>
      </c>
      <c r="H1684" s="428"/>
      <c r="I1684" s="428"/>
    </row>
    <row r="1685" spans="2:9">
      <c r="B1685" s="116">
        <v>37861425</v>
      </c>
      <c r="C1685" s="119">
        <v>0</v>
      </c>
      <c r="D1685" s="120">
        <f>VLOOKUP(B1685,[3]ziaci!$A$1:$B$2102,2,FALSE)</f>
        <v>135.33333333333331</v>
      </c>
      <c r="E1685" s="119">
        <f>IFERROR(VLOOKUP(B1685,'[3]ZS s kniznicou'!$A$2:$A$1092,1,FALSE),0)</f>
        <v>37861425</v>
      </c>
      <c r="F1685" s="450" t="str">
        <f t="shared" si="37"/>
        <v>do 50</v>
      </c>
      <c r="G1685" s="451" t="str">
        <f t="shared" si="37"/>
        <v>51-150</v>
      </c>
      <c r="H1685" s="428"/>
      <c r="I1685" s="428"/>
    </row>
    <row r="1686" spans="2:9">
      <c r="B1686" s="116">
        <v>37865072</v>
      </c>
      <c r="C1686" s="119">
        <v>0</v>
      </c>
      <c r="D1686" s="120">
        <f>VLOOKUP(B1686,[3]ziaci!$A$1:$B$2102,2,FALSE)</f>
        <v>136.66666666666666</v>
      </c>
      <c r="E1686" s="119">
        <f>IFERROR(VLOOKUP(B1686,'[3]ZS s kniznicou'!$A$2:$A$1092,1,FALSE),0)</f>
        <v>37865072</v>
      </c>
      <c r="F1686" s="450" t="str">
        <f t="shared" si="37"/>
        <v>do 50</v>
      </c>
      <c r="G1686" s="451" t="str">
        <f t="shared" si="37"/>
        <v>51-150</v>
      </c>
      <c r="H1686" s="428"/>
      <c r="I1686" s="428"/>
    </row>
    <row r="1687" spans="2:9">
      <c r="B1687" s="116">
        <v>710057571</v>
      </c>
      <c r="C1687" s="119">
        <v>0</v>
      </c>
      <c r="D1687" s="120">
        <f>VLOOKUP(B1687,[3]ziaci!$A$1:$B$2102,2,FALSE)</f>
        <v>15</v>
      </c>
      <c r="E1687" s="119">
        <f>IFERROR(VLOOKUP(B1687,'[3]ZS s kniznicou'!$A$2:$A$1092,1,FALSE),0)</f>
        <v>710057571</v>
      </c>
      <c r="F1687" s="450" t="str">
        <f t="shared" ref="F1687:G1750" si="38">IF(C1687&lt;51,"do 50",IF(C1687&lt;151,"51-150",IF(C1687&lt;251,"151-250","251 a viac")))</f>
        <v>do 50</v>
      </c>
      <c r="G1687" s="451" t="str">
        <f t="shared" si="38"/>
        <v>do 50</v>
      </c>
      <c r="H1687" s="428"/>
      <c r="I1687" s="428"/>
    </row>
    <row r="1688" spans="2:9">
      <c r="B1688" s="116">
        <v>710056630</v>
      </c>
      <c r="C1688" s="119">
        <v>0</v>
      </c>
      <c r="D1688" s="120">
        <f>VLOOKUP(B1688,[3]ziaci!$A$1:$B$2102,2,FALSE)</f>
        <v>2.6666666666666665</v>
      </c>
      <c r="E1688" s="119">
        <f>IFERROR(VLOOKUP(B1688,'[3]ZS s kniznicou'!$A$2:$A$1092,1,FALSE),0)</f>
        <v>710056630</v>
      </c>
      <c r="F1688" s="450" t="str">
        <f t="shared" si="38"/>
        <v>do 50</v>
      </c>
      <c r="G1688" s="451" t="str">
        <f t="shared" si="38"/>
        <v>do 50</v>
      </c>
      <c r="H1688" s="428"/>
      <c r="I1688" s="428"/>
    </row>
    <row r="1689" spans="2:9">
      <c r="B1689" s="116">
        <v>37920421</v>
      </c>
      <c r="C1689" s="119">
        <v>0</v>
      </c>
      <c r="D1689" s="120">
        <f>VLOOKUP(B1689,[3]ziaci!$A$1:$B$2102,2,FALSE)</f>
        <v>246.66666666666663</v>
      </c>
      <c r="E1689" s="119">
        <f>IFERROR(VLOOKUP(B1689,'[3]ZS s kniznicou'!$A$2:$A$1092,1,FALSE),0)</f>
        <v>0</v>
      </c>
      <c r="F1689" s="450" t="str">
        <f t="shared" si="38"/>
        <v>do 50</v>
      </c>
      <c r="G1689" s="451" t="str">
        <f t="shared" si="38"/>
        <v>151-250</v>
      </c>
      <c r="H1689" s="428"/>
      <c r="I1689" s="428"/>
    </row>
    <row r="1690" spans="2:9">
      <c r="B1690" s="116">
        <v>51074800</v>
      </c>
      <c r="C1690" s="119">
        <v>0</v>
      </c>
      <c r="D1690" s="120">
        <f>VLOOKUP(B1690,[3]ziaci!$A$1:$B$2102,2,FALSE)</f>
        <v>157</v>
      </c>
      <c r="E1690" s="119">
        <f>IFERROR(VLOOKUP(B1690,'[3]ZS s kniznicou'!$A$2:$A$1092,1,FALSE),0)</f>
        <v>0</v>
      </c>
      <c r="F1690" s="450" t="str">
        <f t="shared" si="38"/>
        <v>do 50</v>
      </c>
      <c r="G1690" s="451" t="str">
        <f t="shared" si="38"/>
        <v>151-250</v>
      </c>
      <c r="H1690" s="428"/>
      <c r="I1690" s="428"/>
    </row>
    <row r="1691" spans="2:9">
      <c r="B1691" s="116">
        <v>18048650</v>
      </c>
      <c r="C1691" s="119">
        <v>0</v>
      </c>
      <c r="D1691" s="120">
        <f>VLOOKUP(B1691,[3]ziaci!$A$1:$B$2102,2,FALSE)</f>
        <v>200.33333333333331</v>
      </c>
      <c r="E1691" s="119">
        <f>IFERROR(VLOOKUP(B1691,'[3]ZS s kniznicou'!$A$2:$A$1092,1,FALSE),0)</f>
        <v>18048650</v>
      </c>
      <c r="F1691" s="450" t="str">
        <f t="shared" si="38"/>
        <v>do 50</v>
      </c>
      <c r="G1691" s="451" t="str">
        <f t="shared" si="38"/>
        <v>151-250</v>
      </c>
      <c r="H1691" s="428"/>
      <c r="I1691" s="428"/>
    </row>
    <row r="1692" spans="2:9">
      <c r="B1692" s="116">
        <v>37812297</v>
      </c>
      <c r="C1692" s="119">
        <v>0</v>
      </c>
      <c r="D1692" s="120">
        <f>VLOOKUP(B1692,[3]ziaci!$A$1:$B$2102,2,FALSE)</f>
        <v>448.99999999999994</v>
      </c>
      <c r="E1692" s="119">
        <f>IFERROR(VLOOKUP(B1692,'[3]ZS s kniznicou'!$A$2:$A$1092,1,FALSE),0)</f>
        <v>37812297</v>
      </c>
      <c r="F1692" s="450" t="str">
        <f t="shared" si="38"/>
        <v>do 50</v>
      </c>
      <c r="G1692" s="451" t="str">
        <f t="shared" si="38"/>
        <v>251 a viac</v>
      </c>
      <c r="H1692" s="428"/>
      <c r="I1692" s="428"/>
    </row>
    <row r="1693" spans="2:9">
      <c r="B1693" s="116">
        <v>37812513</v>
      </c>
      <c r="C1693" s="119">
        <v>0</v>
      </c>
      <c r="D1693" s="120">
        <f>VLOOKUP(B1693,[3]ziaci!$A$1:$B$2102,2,FALSE)</f>
        <v>400</v>
      </c>
      <c r="E1693" s="119">
        <f>IFERROR(VLOOKUP(B1693,'[3]ZS s kniznicou'!$A$2:$A$1092,1,FALSE),0)</f>
        <v>37812513</v>
      </c>
      <c r="F1693" s="450" t="str">
        <f t="shared" si="38"/>
        <v>do 50</v>
      </c>
      <c r="G1693" s="451" t="str">
        <f t="shared" si="38"/>
        <v>251 a viac</v>
      </c>
      <c r="H1693" s="428"/>
      <c r="I1693" s="428"/>
    </row>
    <row r="1694" spans="2:9">
      <c r="B1694" s="116">
        <v>37812319</v>
      </c>
      <c r="C1694" s="119">
        <v>0</v>
      </c>
      <c r="D1694" s="120">
        <f>VLOOKUP(B1694,[3]ziaci!$A$1:$B$2102,2,FALSE)</f>
        <v>124.99999999999999</v>
      </c>
      <c r="E1694" s="119">
        <f>IFERROR(VLOOKUP(B1694,'[3]ZS s kniznicou'!$A$2:$A$1092,1,FALSE),0)</f>
        <v>37812319</v>
      </c>
      <c r="F1694" s="450" t="str">
        <f t="shared" si="38"/>
        <v>do 50</v>
      </c>
      <c r="G1694" s="451" t="str">
        <f t="shared" si="38"/>
        <v>51-150</v>
      </c>
      <c r="H1694" s="428"/>
      <c r="I1694" s="428"/>
    </row>
    <row r="1695" spans="2:9">
      <c r="B1695" s="116">
        <v>37812181</v>
      </c>
      <c r="C1695" s="119">
        <v>0</v>
      </c>
      <c r="D1695" s="120">
        <f>VLOOKUP(B1695,[3]ziaci!$A$1:$B$2102,2,FALSE)</f>
        <v>18.333333333333332</v>
      </c>
      <c r="E1695" s="119">
        <f>IFERROR(VLOOKUP(B1695,'[3]ZS s kniznicou'!$A$2:$A$1092,1,FALSE),0)</f>
        <v>37812181</v>
      </c>
      <c r="F1695" s="450" t="str">
        <f t="shared" si="38"/>
        <v>do 50</v>
      </c>
      <c r="G1695" s="451" t="str">
        <f t="shared" si="38"/>
        <v>do 50</v>
      </c>
      <c r="H1695" s="428"/>
      <c r="I1695" s="428"/>
    </row>
    <row r="1696" spans="2:9">
      <c r="B1696" s="116">
        <v>37812581</v>
      </c>
      <c r="C1696" s="119">
        <v>0</v>
      </c>
      <c r="D1696" s="120">
        <f>VLOOKUP(B1696,[3]ziaci!$A$1:$B$2102,2,FALSE)</f>
        <v>186</v>
      </c>
      <c r="E1696" s="119">
        <f>IFERROR(VLOOKUP(B1696,'[3]ZS s kniznicou'!$A$2:$A$1092,1,FALSE),0)</f>
        <v>37812581</v>
      </c>
      <c r="F1696" s="450" t="str">
        <f t="shared" si="38"/>
        <v>do 50</v>
      </c>
      <c r="G1696" s="451" t="str">
        <f t="shared" si="38"/>
        <v>151-250</v>
      </c>
      <c r="H1696" s="428"/>
      <c r="I1696" s="428"/>
    </row>
    <row r="1697" spans="2:9">
      <c r="B1697" s="116">
        <v>37812726</v>
      </c>
      <c r="C1697" s="119">
        <v>0</v>
      </c>
      <c r="D1697" s="120">
        <f>VLOOKUP(B1697,[3]ziaci!$A$1:$B$2102,2,FALSE)</f>
        <v>159</v>
      </c>
      <c r="E1697" s="119">
        <f>IFERROR(VLOOKUP(B1697,'[3]ZS s kniznicou'!$A$2:$A$1092,1,FALSE),0)</f>
        <v>37812726</v>
      </c>
      <c r="F1697" s="450" t="str">
        <f t="shared" si="38"/>
        <v>do 50</v>
      </c>
      <c r="G1697" s="451" t="str">
        <f t="shared" si="38"/>
        <v>151-250</v>
      </c>
      <c r="H1697" s="428"/>
      <c r="I1697" s="428"/>
    </row>
    <row r="1698" spans="2:9">
      <c r="B1698" s="116">
        <v>42388104</v>
      </c>
      <c r="C1698" s="119">
        <v>0</v>
      </c>
      <c r="D1698" s="120">
        <f>VLOOKUP(B1698,[3]ziaci!$A$1:$B$2102,2,FALSE)</f>
        <v>172.33333333333331</v>
      </c>
      <c r="E1698" s="119">
        <f>IFERROR(VLOOKUP(B1698,'[3]ZS s kniznicou'!$A$2:$A$1092,1,FALSE),0)</f>
        <v>42388104</v>
      </c>
      <c r="F1698" s="450" t="str">
        <f t="shared" si="38"/>
        <v>do 50</v>
      </c>
      <c r="G1698" s="451" t="str">
        <f t="shared" si="38"/>
        <v>151-250</v>
      </c>
      <c r="H1698" s="428"/>
      <c r="I1698" s="428"/>
    </row>
    <row r="1699" spans="2:9">
      <c r="B1699" s="116">
        <v>37811436</v>
      </c>
      <c r="C1699" s="119">
        <v>0</v>
      </c>
      <c r="D1699" s="120">
        <f>VLOOKUP(B1699,[3]ziaci!$A$1:$B$2102,2,FALSE)</f>
        <v>197.66666666666663</v>
      </c>
      <c r="E1699" s="119">
        <f>IFERROR(VLOOKUP(B1699,'[3]ZS s kniznicou'!$A$2:$A$1092,1,FALSE),0)</f>
        <v>37811436</v>
      </c>
      <c r="F1699" s="450" t="str">
        <f t="shared" si="38"/>
        <v>do 50</v>
      </c>
      <c r="G1699" s="451" t="str">
        <f t="shared" si="38"/>
        <v>151-250</v>
      </c>
      <c r="H1699" s="428"/>
      <c r="I1699" s="428"/>
    </row>
    <row r="1700" spans="2:9">
      <c r="B1700" s="116">
        <v>37812343</v>
      </c>
      <c r="C1700" s="119">
        <v>0</v>
      </c>
      <c r="D1700" s="120">
        <f>VLOOKUP(B1700,[3]ziaci!$A$1:$B$2102,2,FALSE)</f>
        <v>100.66666666666666</v>
      </c>
      <c r="E1700" s="119">
        <f>IFERROR(VLOOKUP(B1700,'[3]ZS s kniznicou'!$A$2:$A$1092,1,FALSE),0)</f>
        <v>37812343</v>
      </c>
      <c r="F1700" s="450" t="str">
        <f t="shared" si="38"/>
        <v>do 50</v>
      </c>
      <c r="G1700" s="451" t="str">
        <f t="shared" si="38"/>
        <v>51-150</v>
      </c>
      <c r="H1700" s="428"/>
      <c r="I1700" s="428"/>
    </row>
    <row r="1701" spans="2:9">
      <c r="B1701" s="116">
        <v>37812149</v>
      </c>
      <c r="C1701" s="119">
        <v>0</v>
      </c>
      <c r="D1701" s="120">
        <f>VLOOKUP(B1701,[3]ziaci!$A$1:$B$2102,2,FALSE)</f>
        <v>6.6666666666666661</v>
      </c>
      <c r="E1701" s="119">
        <f>IFERROR(VLOOKUP(B1701,'[3]ZS s kniznicou'!$A$2:$A$1092,1,FALSE),0)</f>
        <v>37812149</v>
      </c>
      <c r="F1701" s="450" t="str">
        <f t="shared" si="38"/>
        <v>do 50</v>
      </c>
      <c r="G1701" s="451" t="str">
        <f t="shared" si="38"/>
        <v>do 50</v>
      </c>
      <c r="H1701" s="428"/>
      <c r="I1701" s="428"/>
    </row>
    <row r="1702" spans="2:9">
      <c r="B1702" s="116">
        <v>37812114</v>
      </c>
      <c r="C1702" s="119">
        <v>0</v>
      </c>
      <c r="D1702" s="120">
        <f>VLOOKUP(B1702,[3]ziaci!$A$1:$B$2102,2,FALSE)</f>
        <v>250.99999999999997</v>
      </c>
      <c r="E1702" s="119">
        <f>IFERROR(VLOOKUP(B1702,'[3]ZS s kniznicou'!$A$2:$A$1092,1,FALSE),0)</f>
        <v>37812114</v>
      </c>
      <c r="F1702" s="450" t="str">
        <f t="shared" si="38"/>
        <v>do 50</v>
      </c>
      <c r="G1702" s="451" t="str">
        <f t="shared" si="38"/>
        <v>251 a viac</v>
      </c>
      <c r="H1702" s="428"/>
      <c r="I1702" s="428"/>
    </row>
    <row r="1703" spans="2:9">
      <c r="B1703" s="116">
        <v>37812351</v>
      </c>
      <c r="C1703" s="119">
        <v>0</v>
      </c>
      <c r="D1703" s="120">
        <f>VLOOKUP(B1703,[3]ziaci!$A$1:$B$2102,2,FALSE)</f>
        <v>134.66666666666666</v>
      </c>
      <c r="E1703" s="119">
        <f>IFERROR(VLOOKUP(B1703,'[3]ZS s kniznicou'!$A$2:$A$1092,1,FALSE),0)</f>
        <v>37812351</v>
      </c>
      <c r="F1703" s="450" t="str">
        <f t="shared" si="38"/>
        <v>do 50</v>
      </c>
      <c r="G1703" s="451" t="str">
        <f t="shared" si="38"/>
        <v>51-150</v>
      </c>
      <c r="H1703" s="428"/>
      <c r="I1703" s="428"/>
    </row>
    <row r="1704" spans="2:9">
      <c r="B1704" s="116">
        <v>37810669</v>
      </c>
      <c r="C1704" s="119">
        <v>0</v>
      </c>
      <c r="D1704" s="120">
        <f>VLOOKUP(B1704,[3]ziaci!$A$1:$B$2102,2,FALSE)</f>
        <v>636.33333333333326</v>
      </c>
      <c r="E1704" s="119">
        <f>IFERROR(VLOOKUP(B1704,'[3]ZS s kniznicou'!$A$2:$A$1092,1,FALSE),0)</f>
        <v>37810669</v>
      </c>
      <c r="F1704" s="450" t="str">
        <f t="shared" si="38"/>
        <v>do 50</v>
      </c>
      <c r="G1704" s="451" t="str">
        <f t="shared" si="38"/>
        <v>251 a viac</v>
      </c>
      <c r="H1704" s="428"/>
      <c r="I1704" s="428"/>
    </row>
    <row r="1705" spans="2:9">
      <c r="B1705" s="116">
        <v>37808796</v>
      </c>
      <c r="C1705" s="119">
        <v>0</v>
      </c>
      <c r="D1705" s="120">
        <f>VLOOKUP(B1705,[3]ziaci!$A$1:$B$2102,2,FALSE)</f>
        <v>430.33333333333326</v>
      </c>
      <c r="E1705" s="119">
        <f>IFERROR(VLOOKUP(B1705,'[3]ZS s kniznicou'!$A$2:$A$1092,1,FALSE),0)</f>
        <v>37808796</v>
      </c>
      <c r="F1705" s="450" t="str">
        <f t="shared" si="38"/>
        <v>do 50</v>
      </c>
      <c r="G1705" s="451" t="str">
        <f t="shared" si="38"/>
        <v>251 a viac</v>
      </c>
      <c r="H1705" s="428"/>
      <c r="I1705" s="428"/>
    </row>
    <row r="1706" spans="2:9">
      <c r="B1706" s="116">
        <v>42055318</v>
      </c>
      <c r="C1706" s="119">
        <v>0</v>
      </c>
      <c r="D1706" s="120">
        <f>VLOOKUP(B1706,[3]ziaci!$A$1:$B$2102,2,FALSE)</f>
        <v>125.99999999999999</v>
      </c>
      <c r="E1706" s="119">
        <f>IFERROR(VLOOKUP(B1706,'[3]ZS s kniznicou'!$A$2:$A$1092,1,FALSE),0)</f>
        <v>42055318</v>
      </c>
      <c r="F1706" s="450" t="str">
        <f t="shared" si="38"/>
        <v>do 50</v>
      </c>
      <c r="G1706" s="451" t="str">
        <f t="shared" si="38"/>
        <v>51-150</v>
      </c>
      <c r="H1706" s="428"/>
      <c r="I1706" s="428"/>
    </row>
    <row r="1707" spans="2:9">
      <c r="B1707" s="116">
        <v>37810324</v>
      </c>
      <c r="C1707" s="119">
        <v>0</v>
      </c>
      <c r="D1707" s="120">
        <f>VLOOKUP(B1707,[3]ziaci!$A$1:$B$2102,2,FALSE)</f>
        <v>204.66666666666666</v>
      </c>
      <c r="E1707" s="119">
        <f>IFERROR(VLOOKUP(B1707,'[3]ZS s kniznicou'!$A$2:$A$1092,1,FALSE),0)</f>
        <v>37810324</v>
      </c>
      <c r="F1707" s="450" t="str">
        <f t="shared" si="38"/>
        <v>do 50</v>
      </c>
      <c r="G1707" s="451" t="str">
        <f t="shared" si="38"/>
        <v>151-250</v>
      </c>
      <c r="H1707" s="428"/>
      <c r="I1707" s="428"/>
    </row>
    <row r="1708" spans="2:9">
      <c r="B1708" s="116">
        <v>37812947</v>
      </c>
      <c r="C1708" s="119">
        <v>0</v>
      </c>
      <c r="D1708" s="120">
        <f>VLOOKUP(B1708,[3]ziaci!$A$1:$B$2102,2,FALSE)</f>
        <v>184.66666666666666</v>
      </c>
      <c r="E1708" s="119">
        <f>IFERROR(VLOOKUP(B1708,'[3]ZS s kniznicou'!$A$2:$A$1092,1,FALSE),0)</f>
        <v>37812947</v>
      </c>
      <c r="F1708" s="450" t="str">
        <f t="shared" si="38"/>
        <v>do 50</v>
      </c>
      <c r="G1708" s="451" t="str">
        <f t="shared" si="38"/>
        <v>151-250</v>
      </c>
      <c r="H1708" s="428"/>
      <c r="I1708" s="428"/>
    </row>
    <row r="1709" spans="2:9">
      <c r="B1709" s="116">
        <v>37813463</v>
      </c>
      <c r="C1709" s="119">
        <v>0</v>
      </c>
      <c r="D1709" s="120">
        <f>VLOOKUP(B1709,[3]ziaci!$A$1:$B$2102,2,FALSE)</f>
        <v>120.33333333333331</v>
      </c>
      <c r="E1709" s="119">
        <f>IFERROR(VLOOKUP(B1709,'[3]ZS s kniznicou'!$A$2:$A$1092,1,FALSE),0)</f>
        <v>37813463</v>
      </c>
      <c r="F1709" s="450" t="str">
        <f t="shared" si="38"/>
        <v>do 50</v>
      </c>
      <c r="G1709" s="451" t="str">
        <f t="shared" si="38"/>
        <v>51-150</v>
      </c>
      <c r="H1709" s="428"/>
      <c r="I1709" s="428"/>
    </row>
    <row r="1710" spans="2:9">
      <c r="B1710" s="116">
        <v>37810189</v>
      </c>
      <c r="C1710" s="119">
        <v>0</v>
      </c>
      <c r="D1710" s="120">
        <f>VLOOKUP(B1710,[3]ziaci!$A$1:$B$2102,2,FALSE)</f>
        <v>241.33333333333331</v>
      </c>
      <c r="E1710" s="119">
        <f>IFERROR(VLOOKUP(B1710,'[3]ZS s kniznicou'!$A$2:$A$1092,1,FALSE),0)</f>
        <v>37810189</v>
      </c>
      <c r="F1710" s="450" t="str">
        <f t="shared" si="38"/>
        <v>do 50</v>
      </c>
      <c r="G1710" s="451" t="str">
        <f t="shared" si="38"/>
        <v>151-250</v>
      </c>
      <c r="H1710" s="428"/>
      <c r="I1710" s="428"/>
    </row>
    <row r="1711" spans="2:9">
      <c r="B1711" s="116">
        <v>37813111</v>
      </c>
      <c r="C1711" s="119">
        <v>0</v>
      </c>
      <c r="D1711" s="120">
        <f>VLOOKUP(B1711,[3]ziaci!$A$1:$B$2102,2,FALSE)</f>
        <v>327</v>
      </c>
      <c r="E1711" s="119">
        <f>IFERROR(VLOOKUP(B1711,'[3]ZS s kniznicou'!$A$2:$A$1092,1,FALSE),0)</f>
        <v>37813111</v>
      </c>
      <c r="F1711" s="450" t="str">
        <f t="shared" si="38"/>
        <v>do 50</v>
      </c>
      <c r="G1711" s="451" t="str">
        <f t="shared" si="38"/>
        <v>251 a viac</v>
      </c>
      <c r="H1711" s="428"/>
      <c r="I1711" s="428"/>
    </row>
    <row r="1712" spans="2:9">
      <c r="B1712" s="116">
        <v>37812955</v>
      </c>
      <c r="C1712" s="119">
        <v>0</v>
      </c>
      <c r="D1712" s="120">
        <f>VLOOKUP(B1712,[3]ziaci!$A$1:$B$2102,2,FALSE)</f>
        <v>186.66666666666666</v>
      </c>
      <c r="E1712" s="119">
        <f>IFERROR(VLOOKUP(B1712,'[3]ZS s kniznicou'!$A$2:$A$1092,1,FALSE),0)</f>
        <v>37812955</v>
      </c>
      <c r="F1712" s="450" t="str">
        <f t="shared" si="38"/>
        <v>do 50</v>
      </c>
      <c r="G1712" s="451" t="str">
        <f t="shared" si="38"/>
        <v>151-250</v>
      </c>
      <c r="H1712" s="428"/>
      <c r="I1712" s="428"/>
    </row>
    <row r="1713" spans="2:9">
      <c r="B1713" s="116">
        <v>37910159</v>
      </c>
      <c r="C1713" s="119">
        <v>0</v>
      </c>
      <c r="D1713" s="120">
        <f>VLOOKUP(B1713,[3]ziaci!$A$1:$B$2102,2,FALSE)</f>
        <v>59.333333333333329</v>
      </c>
      <c r="E1713" s="119">
        <f>IFERROR(VLOOKUP(B1713,'[3]ZS s kniznicou'!$A$2:$A$1092,1,FALSE),0)</f>
        <v>37910159</v>
      </c>
      <c r="F1713" s="450" t="str">
        <f t="shared" si="38"/>
        <v>do 50</v>
      </c>
      <c r="G1713" s="451" t="str">
        <f t="shared" si="38"/>
        <v>51-150</v>
      </c>
      <c r="H1713" s="428"/>
      <c r="I1713" s="428"/>
    </row>
    <row r="1714" spans="2:9">
      <c r="B1714" s="116">
        <v>37810308</v>
      </c>
      <c r="C1714" s="119">
        <v>0</v>
      </c>
      <c r="D1714" s="120">
        <f>VLOOKUP(B1714,[3]ziaci!$A$1:$B$2102,2,FALSE)</f>
        <v>209</v>
      </c>
      <c r="E1714" s="119">
        <f>IFERROR(VLOOKUP(B1714,'[3]ZS s kniznicou'!$A$2:$A$1092,1,FALSE),0)</f>
        <v>37810308</v>
      </c>
      <c r="F1714" s="450" t="str">
        <f t="shared" si="38"/>
        <v>do 50</v>
      </c>
      <c r="G1714" s="451" t="str">
        <f t="shared" si="38"/>
        <v>151-250</v>
      </c>
      <c r="H1714" s="428"/>
      <c r="I1714" s="428"/>
    </row>
    <row r="1715" spans="2:9">
      <c r="B1715" s="116">
        <v>37810341</v>
      </c>
      <c r="C1715" s="119">
        <v>0</v>
      </c>
      <c r="D1715" s="120">
        <f>VLOOKUP(B1715,[3]ziaci!$A$1:$B$2102,2,FALSE)</f>
        <v>344</v>
      </c>
      <c r="E1715" s="119">
        <f>IFERROR(VLOOKUP(B1715,'[3]ZS s kniznicou'!$A$2:$A$1092,1,FALSE),0)</f>
        <v>37810341</v>
      </c>
      <c r="F1715" s="450" t="str">
        <f t="shared" si="38"/>
        <v>do 50</v>
      </c>
      <c r="G1715" s="451" t="str">
        <f t="shared" si="38"/>
        <v>251 a viac</v>
      </c>
      <c r="H1715" s="428"/>
      <c r="I1715" s="428"/>
    </row>
    <row r="1716" spans="2:9">
      <c r="B1716" s="116">
        <v>710127744</v>
      </c>
      <c r="C1716" s="119">
        <v>0</v>
      </c>
      <c r="D1716" s="120">
        <f>VLOOKUP(B1716,[3]ziaci!$A$1:$B$2102,2,FALSE)</f>
        <v>57.333333333333329</v>
      </c>
      <c r="E1716" s="119">
        <f>IFERROR(VLOOKUP(B1716,'[3]ZS s kniznicou'!$A$2:$A$1092,1,FALSE),0)</f>
        <v>710127744</v>
      </c>
      <c r="F1716" s="450" t="str">
        <f t="shared" si="38"/>
        <v>do 50</v>
      </c>
      <c r="G1716" s="451" t="str">
        <f t="shared" si="38"/>
        <v>51-150</v>
      </c>
      <c r="H1716" s="428"/>
      <c r="I1716" s="428"/>
    </row>
    <row r="1717" spans="2:9">
      <c r="B1717" s="116">
        <v>37810171</v>
      </c>
      <c r="C1717" s="119">
        <v>0</v>
      </c>
      <c r="D1717" s="120">
        <f>VLOOKUP(B1717,[3]ziaci!$A$1:$B$2102,2,FALSE)</f>
        <v>136</v>
      </c>
      <c r="E1717" s="119">
        <f>IFERROR(VLOOKUP(B1717,'[3]ZS s kniznicou'!$A$2:$A$1092,1,FALSE),0)</f>
        <v>37810171</v>
      </c>
      <c r="F1717" s="450" t="str">
        <f t="shared" si="38"/>
        <v>do 50</v>
      </c>
      <c r="G1717" s="451" t="str">
        <f t="shared" si="38"/>
        <v>51-150</v>
      </c>
      <c r="H1717" s="428"/>
      <c r="I1717" s="428"/>
    </row>
    <row r="1718" spans="2:9">
      <c r="B1718" s="116">
        <v>36140783</v>
      </c>
      <c r="C1718" s="119">
        <v>0</v>
      </c>
      <c r="D1718" s="120">
        <f>VLOOKUP(B1718,[3]ziaci!$A$1:$B$2102,2,FALSE)</f>
        <v>700.66666666666663</v>
      </c>
      <c r="E1718" s="119">
        <f>IFERROR(VLOOKUP(B1718,'[3]ZS s kniznicou'!$A$2:$A$1092,1,FALSE),0)</f>
        <v>36140783</v>
      </c>
      <c r="F1718" s="450" t="str">
        <f t="shared" si="38"/>
        <v>do 50</v>
      </c>
      <c r="G1718" s="451" t="str">
        <f t="shared" si="38"/>
        <v>251 a viac</v>
      </c>
      <c r="H1718" s="428"/>
      <c r="I1718" s="428"/>
    </row>
    <row r="1719" spans="2:9">
      <c r="B1719" s="116">
        <v>36142140</v>
      </c>
      <c r="C1719" s="119">
        <v>0</v>
      </c>
      <c r="D1719" s="120">
        <f>VLOOKUP(B1719,[3]ziaci!$A$1:$B$2102,2,FALSE)</f>
        <v>299</v>
      </c>
      <c r="E1719" s="119">
        <f>IFERROR(VLOOKUP(B1719,'[3]ZS s kniznicou'!$A$2:$A$1092,1,FALSE),0)</f>
        <v>36142140</v>
      </c>
      <c r="F1719" s="450" t="str">
        <f t="shared" si="38"/>
        <v>do 50</v>
      </c>
      <c r="G1719" s="451" t="str">
        <f t="shared" si="38"/>
        <v>251 a viac</v>
      </c>
      <c r="H1719" s="428"/>
      <c r="I1719" s="428"/>
    </row>
    <row r="1720" spans="2:9">
      <c r="B1720" s="116">
        <v>37813218</v>
      </c>
      <c r="C1720" s="119">
        <v>0</v>
      </c>
      <c r="D1720" s="120">
        <f>VLOOKUP(B1720,[3]ziaci!$A$1:$B$2102,2,FALSE)</f>
        <v>290.66666666666663</v>
      </c>
      <c r="E1720" s="119">
        <f>IFERROR(VLOOKUP(B1720,'[3]ZS s kniznicou'!$A$2:$A$1092,1,FALSE),0)</f>
        <v>37813218</v>
      </c>
      <c r="F1720" s="450" t="str">
        <f t="shared" si="38"/>
        <v>do 50</v>
      </c>
      <c r="G1720" s="451" t="str">
        <f t="shared" si="38"/>
        <v>251 a viac</v>
      </c>
      <c r="H1720" s="428"/>
      <c r="I1720" s="428"/>
    </row>
    <row r="1721" spans="2:9">
      <c r="B1721" s="116">
        <v>37813170</v>
      </c>
      <c r="C1721" s="119">
        <v>0</v>
      </c>
      <c r="D1721" s="120">
        <f>VLOOKUP(B1721,[3]ziaci!$A$1:$B$2102,2,FALSE)</f>
        <v>199.66666666666663</v>
      </c>
      <c r="E1721" s="119">
        <f>IFERROR(VLOOKUP(B1721,'[3]ZS s kniznicou'!$A$2:$A$1092,1,FALSE),0)</f>
        <v>37813170</v>
      </c>
      <c r="F1721" s="450" t="str">
        <f t="shared" si="38"/>
        <v>do 50</v>
      </c>
      <c r="G1721" s="451" t="str">
        <f t="shared" si="38"/>
        <v>151-250</v>
      </c>
      <c r="H1721" s="428"/>
      <c r="I1721" s="428"/>
    </row>
    <row r="1722" spans="2:9">
      <c r="B1722" s="116">
        <v>710058675</v>
      </c>
      <c r="C1722" s="119">
        <v>0</v>
      </c>
      <c r="D1722" s="120">
        <f>VLOOKUP(B1722,[3]ziaci!$A$1:$B$2102,2,FALSE)</f>
        <v>39.666666666666664</v>
      </c>
      <c r="E1722" s="119">
        <f>IFERROR(VLOOKUP(B1722,'[3]ZS s kniznicou'!$A$2:$A$1092,1,FALSE),0)</f>
        <v>710058675</v>
      </c>
      <c r="F1722" s="450" t="str">
        <f t="shared" si="38"/>
        <v>do 50</v>
      </c>
      <c r="G1722" s="451" t="str">
        <f t="shared" si="38"/>
        <v>do 50</v>
      </c>
      <c r="H1722" s="428"/>
      <c r="I1722" s="428"/>
    </row>
    <row r="1723" spans="2:9">
      <c r="B1723" s="116">
        <v>37813501</v>
      </c>
      <c r="C1723" s="119">
        <v>0</v>
      </c>
      <c r="D1723" s="120">
        <f>VLOOKUP(B1723,[3]ziaci!$A$1:$B$2102,2,FALSE)</f>
        <v>157</v>
      </c>
      <c r="E1723" s="119">
        <f>IFERROR(VLOOKUP(B1723,'[3]ZS s kniznicou'!$A$2:$A$1092,1,FALSE),0)</f>
        <v>37813501</v>
      </c>
      <c r="F1723" s="450" t="str">
        <f t="shared" si="38"/>
        <v>do 50</v>
      </c>
      <c r="G1723" s="451" t="str">
        <f t="shared" si="38"/>
        <v>151-250</v>
      </c>
      <c r="H1723" s="428"/>
      <c r="I1723" s="428"/>
    </row>
    <row r="1724" spans="2:9">
      <c r="B1724" s="116">
        <v>42218985</v>
      </c>
      <c r="C1724" s="119">
        <v>0</v>
      </c>
      <c r="D1724" s="120">
        <f>VLOOKUP(B1724,[3]ziaci!$A$1:$B$2102,2,FALSE)</f>
        <v>25.333333333333332</v>
      </c>
      <c r="E1724" s="119">
        <f>IFERROR(VLOOKUP(B1724,'[3]ZS s kniznicou'!$A$2:$A$1092,1,FALSE),0)</f>
        <v>42218985</v>
      </c>
      <c r="F1724" s="450" t="str">
        <f t="shared" si="38"/>
        <v>do 50</v>
      </c>
      <c r="G1724" s="451" t="str">
        <f t="shared" si="38"/>
        <v>do 50</v>
      </c>
      <c r="H1724" s="428"/>
      <c r="I1724" s="428"/>
    </row>
    <row r="1725" spans="2:9">
      <c r="B1725" s="116">
        <v>37812033</v>
      </c>
      <c r="C1725" s="119">
        <v>0</v>
      </c>
      <c r="D1725" s="120">
        <f>VLOOKUP(B1725,[3]ziaci!$A$1:$B$2102,2,FALSE)</f>
        <v>85.666666666666657</v>
      </c>
      <c r="E1725" s="119">
        <f>IFERROR(VLOOKUP(B1725,'[3]ZS s kniznicou'!$A$2:$A$1092,1,FALSE),0)</f>
        <v>37812033</v>
      </c>
      <c r="F1725" s="450" t="str">
        <f t="shared" si="38"/>
        <v>do 50</v>
      </c>
      <c r="G1725" s="451" t="str">
        <f t="shared" si="38"/>
        <v>51-150</v>
      </c>
      <c r="H1725" s="428"/>
      <c r="I1725" s="428"/>
    </row>
    <row r="1726" spans="2:9">
      <c r="B1726" s="116">
        <v>37811983</v>
      </c>
      <c r="C1726" s="119">
        <v>0</v>
      </c>
      <c r="D1726" s="120">
        <f>VLOOKUP(B1726,[3]ziaci!$A$1:$B$2102,2,FALSE)</f>
        <v>294.33333333333331</v>
      </c>
      <c r="E1726" s="119">
        <f>IFERROR(VLOOKUP(B1726,'[3]ZS s kniznicou'!$A$2:$A$1092,1,FALSE),0)</f>
        <v>37811983</v>
      </c>
      <c r="F1726" s="450" t="str">
        <f t="shared" si="38"/>
        <v>do 50</v>
      </c>
      <c r="G1726" s="451" t="str">
        <f t="shared" si="38"/>
        <v>251 a viac</v>
      </c>
      <c r="H1726" s="428"/>
      <c r="I1726" s="428"/>
    </row>
    <row r="1727" spans="2:9">
      <c r="B1727" s="116">
        <v>42064813</v>
      </c>
      <c r="C1727" s="119">
        <v>0</v>
      </c>
      <c r="D1727" s="120">
        <f>VLOOKUP(B1727,[3]ziaci!$A$1:$B$2102,2,FALSE)</f>
        <v>324</v>
      </c>
      <c r="E1727" s="119">
        <f>IFERROR(VLOOKUP(B1727,'[3]ZS s kniznicou'!$A$2:$A$1092,1,FALSE),0)</f>
        <v>0</v>
      </c>
      <c r="F1727" s="450" t="str">
        <f t="shared" si="38"/>
        <v>do 50</v>
      </c>
      <c r="G1727" s="451" t="str">
        <f t="shared" si="38"/>
        <v>251 a viac</v>
      </c>
      <c r="H1727" s="428"/>
      <c r="I1727" s="428"/>
    </row>
    <row r="1728" spans="2:9">
      <c r="B1728" s="116">
        <v>37813072</v>
      </c>
      <c r="C1728" s="119">
        <v>0</v>
      </c>
      <c r="D1728" s="120">
        <f>VLOOKUP(B1728,[3]ziaci!$A$1:$B$2102,2,FALSE)</f>
        <v>290.66666666666663</v>
      </c>
      <c r="E1728" s="119">
        <f>IFERROR(VLOOKUP(B1728,'[3]ZS s kniznicou'!$A$2:$A$1092,1,FALSE),0)</f>
        <v>37813072</v>
      </c>
      <c r="F1728" s="450" t="str">
        <f t="shared" si="38"/>
        <v>do 50</v>
      </c>
      <c r="G1728" s="451" t="str">
        <f t="shared" si="38"/>
        <v>251 a viac</v>
      </c>
      <c r="H1728" s="428"/>
      <c r="I1728" s="428"/>
    </row>
    <row r="1729" spans="2:9">
      <c r="B1729" s="116">
        <v>37814508</v>
      </c>
      <c r="C1729" s="119">
        <v>0</v>
      </c>
      <c r="D1729" s="120">
        <f>VLOOKUP(B1729,[3]ziaci!$A$1:$B$2102,2,FALSE)</f>
        <v>307.66666666666663</v>
      </c>
      <c r="E1729" s="119">
        <f>IFERROR(VLOOKUP(B1729,'[3]ZS s kniznicou'!$A$2:$A$1092,1,FALSE),0)</f>
        <v>37814508</v>
      </c>
      <c r="F1729" s="450" t="str">
        <f t="shared" si="38"/>
        <v>do 50</v>
      </c>
      <c r="G1729" s="451" t="str">
        <f t="shared" si="38"/>
        <v>251 a viac</v>
      </c>
      <c r="H1729" s="428"/>
      <c r="I1729" s="428"/>
    </row>
    <row r="1730" spans="2:9">
      <c r="B1730" s="116">
        <v>710060351</v>
      </c>
      <c r="C1730" s="119">
        <v>0</v>
      </c>
      <c r="D1730" s="120">
        <f>VLOOKUP(B1730,[3]ziaci!$A$1:$B$2102,2,FALSE)</f>
        <v>56.666666666666664</v>
      </c>
      <c r="E1730" s="119">
        <f>IFERROR(VLOOKUP(B1730,'[3]ZS s kniznicou'!$A$2:$A$1092,1,FALSE),0)</f>
        <v>710060351</v>
      </c>
      <c r="F1730" s="450" t="str">
        <f t="shared" si="38"/>
        <v>do 50</v>
      </c>
      <c r="G1730" s="451" t="str">
        <f t="shared" si="38"/>
        <v>51-150</v>
      </c>
      <c r="H1730" s="428"/>
      <c r="I1730" s="428"/>
    </row>
    <row r="1731" spans="2:9">
      <c r="B1731" s="116">
        <v>42388244</v>
      </c>
      <c r="C1731" s="119">
        <v>0</v>
      </c>
      <c r="D1731" s="120">
        <f>VLOOKUP(B1731,[3]ziaci!$A$1:$B$2102,2,FALSE)</f>
        <v>187</v>
      </c>
      <c r="E1731" s="119">
        <f>IFERROR(VLOOKUP(B1731,'[3]ZS s kniznicou'!$A$2:$A$1092,1,FALSE),0)</f>
        <v>42388244</v>
      </c>
      <c r="F1731" s="450" t="str">
        <f t="shared" si="38"/>
        <v>do 50</v>
      </c>
      <c r="G1731" s="451" t="str">
        <f t="shared" si="38"/>
        <v>151-250</v>
      </c>
      <c r="H1731" s="428"/>
      <c r="I1731" s="428"/>
    </row>
    <row r="1732" spans="2:9">
      <c r="B1732" s="116">
        <v>37900978</v>
      </c>
      <c r="C1732" s="119">
        <v>0</v>
      </c>
      <c r="D1732" s="120">
        <f>VLOOKUP(B1732,[3]ziaci!$A$1:$B$2102,2,FALSE)</f>
        <v>74</v>
      </c>
      <c r="E1732" s="119">
        <f>IFERROR(VLOOKUP(B1732,'[3]ZS s kniznicou'!$A$2:$A$1092,1,FALSE),0)</f>
        <v>37900978</v>
      </c>
      <c r="F1732" s="450" t="str">
        <f t="shared" si="38"/>
        <v>do 50</v>
      </c>
      <c r="G1732" s="451" t="str">
        <f t="shared" si="38"/>
        <v>51-150</v>
      </c>
      <c r="H1732" s="428"/>
      <c r="I1732" s="428"/>
    </row>
    <row r="1733" spans="2:9">
      <c r="B1733" s="116">
        <v>42221897</v>
      </c>
      <c r="C1733" s="119">
        <v>0</v>
      </c>
      <c r="D1733" s="120">
        <f>VLOOKUP(B1733,[3]ziaci!$A$1:$B$2102,2,FALSE)</f>
        <v>59.333333333333329</v>
      </c>
      <c r="E1733" s="119">
        <f>IFERROR(VLOOKUP(B1733,'[3]ZS s kniznicou'!$A$2:$A$1092,1,FALSE),0)</f>
        <v>42221897</v>
      </c>
      <c r="F1733" s="450" t="str">
        <f t="shared" si="38"/>
        <v>do 50</v>
      </c>
      <c r="G1733" s="451" t="str">
        <f t="shared" si="38"/>
        <v>51-150</v>
      </c>
      <c r="H1733" s="428"/>
      <c r="I1733" s="428"/>
    </row>
    <row r="1734" spans="2:9">
      <c r="B1734" s="116">
        <v>37910418</v>
      </c>
      <c r="C1734" s="119">
        <v>0</v>
      </c>
      <c r="D1734" s="120">
        <f>VLOOKUP(B1734,[3]ziaci!$A$1:$B$2102,2,FALSE)</f>
        <v>55.333333333333329</v>
      </c>
      <c r="E1734" s="119">
        <f>IFERROR(VLOOKUP(B1734,'[3]ZS s kniznicou'!$A$2:$A$1092,1,FALSE),0)</f>
        <v>37910418</v>
      </c>
      <c r="F1734" s="450" t="str">
        <f t="shared" si="38"/>
        <v>do 50</v>
      </c>
      <c r="G1734" s="451" t="str">
        <f t="shared" si="38"/>
        <v>51-150</v>
      </c>
      <c r="H1734" s="428"/>
      <c r="I1734" s="428"/>
    </row>
    <row r="1735" spans="2:9">
      <c r="B1735" s="116">
        <v>37813331</v>
      </c>
      <c r="C1735" s="119">
        <v>0</v>
      </c>
      <c r="D1735" s="120">
        <f>VLOOKUP(B1735,[3]ziaci!$A$1:$B$2102,2,FALSE)</f>
        <v>62.666666666666664</v>
      </c>
      <c r="E1735" s="119">
        <f>IFERROR(VLOOKUP(B1735,'[3]ZS s kniznicou'!$A$2:$A$1092,1,FALSE),0)</f>
        <v>37813331</v>
      </c>
      <c r="F1735" s="450" t="str">
        <f t="shared" si="38"/>
        <v>do 50</v>
      </c>
      <c r="G1735" s="451" t="str">
        <f t="shared" si="38"/>
        <v>51-150</v>
      </c>
      <c r="H1735" s="428"/>
      <c r="I1735" s="428"/>
    </row>
    <row r="1736" spans="2:9">
      <c r="B1736" s="116">
        <v>37810910</v>
      </c>
      <c r="C1736" s="119">
        <v>0</v>
      </c>
      <c r="D1736" s="120">
        <f>VLOOKUP(B1736,[3]ziaci!$A$1:$B$2102,2,FALSE)</f>
        <v>512</v>
      </c>
      <c r="E1736" s="119">
        <f>IFERROR(VLOOKUP(B1736,'[3]ZS s kniznicou'!$A$2:$A$1092,1,FALSE),0)</f>
        <v>37810910</v>
      </c>
      <c r="F1736" s="450" t="str">
        <f t="shared" si="38"/>
        <v>do 50</v>
      </c>
      <c r="G1736" s="451" t="str">
        <f t="shared" si="38"/>
        <v>251 a viac</v>
      </c>
      <c r="H1736" s="428"/>
      <c r="I1736" s="428"/>
    </row>
    <row r="1737" spans="2:9">
      <c r="B1737" s="116">
        <v>37812742</v>
      </c>
      <c r="C1737" s="119">
        <v>0</v>
      </c>
      <c r="D1737" s="120">
        <f>VLOOKUP(B1737,[3]ziaci!$A$1:$B$2102,2,FALSE)</f>
        <v>100.66666666666666</v>
      </c>
      <c r="E1737" s="119">
        <f>IFERROR(VLOOKUP(B1737,'[3]ZS s kniznicou'!$A$2:$A$1092,1,FALSE),0)</f>
        <v>37812742</v>
      </c>
      <c r="F1737" s="450" t="str">
        <f t="shared" si="38"/>
        <v>do 50</v>
      </c>
      <c r="G1737" s="451" t="str">
        <f t="shared" si="38"/>
        <v>51-150</v>
      </c>
      <c r="H1737" s="428"/>
      <c r="I1737" s="428"/>
    </row>
    <row r="1738" spans="2:9">
      <c r="B1738" s="116">
        <v>37813382</v>
      </c>
      <c r="C1738" s="119">
        <v>0</v>
      </c>
      <c r="D1738" s="120">
        <f>VLOOKUP(B1738,[3]ziaci!$A$1:$B$2102,2,FALSE)</f>
        <v>167.33333333333331</v>
      </c>
      <c r="E1738" s="119">
        <f>IFERROR(VLOOKUP(B1738,'[3]ZS s kniznicou'!$A$2:$A$1092,1,FALSE),0)</f>
        <v>37813382</v>
      </c>
      <c r="F1738" s="450" t="str">
        <f t="shared" si="38"/>
        <v>do 50</v>
      </c>
      <c r="G1738" s="451" t="str">
        <f t="shared" si="38"/>
        <v>151-250</v>
      </c>
      <c r="H1738" s="428"/>
      <c r="I1738" s="428"/>
    </row>
    <row r="1739" spans="2:9">
      <c r="B1739" s="116">
        <v>710060416</v>
      </c>
      <c r="C1739" s="119">
        <v>0</v>
      </c>
      <c r="D1739" s="120">
        <f>VLOOKUP(B1739,[3]ziaci!$A$1:$B$2102,2,FALSE)</f>
        <v>50.666666666666657</v>
      </c>
      <c r="E1739" s="119">
        <f>IFERROR(VLOOKUP(B1739,'[3]ZS s kniznicou'!$A$2:$A$1092,1,FALSE),0)</f>
        <v>710060416</v>
      </c>
      <c r="F1739" s="450" t="str">
        <f t="shared" si="38"/>
        <v>do 50</v>
      </c>
      <c r="G1739" s="451" t="str">
        <f t="shared" si="38"/>
        <v>do 50</v>
      </c>
      <c r="H1739" s="428"/>
      <c r="I1739" s="428"/>
    </row>
    <row r="1740" spans="2:9">
      <c r="B1740" s="116">
        <v>37812998</v>
      </c>
      <c r="C1740" s="119">
        <v>0</v>
      </c>
      <c r="D1740" s="120">
        <f>VLOOKUP(B1740,[3]ziaci!$A$1:$B$2102,2,FALSE)</f>
        <v>176.66666666666666</v>
      </c>
      <c r="E1740" s="119">
        <f>IFERROR(VLOOKUP(B1740,'[3]ZS s kniznicou'!$A$2:$A$1092,1,FALSE),0)</f>
        <v>37812998</v>
      </c>
      <c r="F1740" s="450" t="str">
        <f t="shared" si="38"/>
        <v>do 50</v>
      </c>
      <c r="G1740" s="451" t="str">
        <f t="shared" si="38"/>
        <v>151-250</v>
      </c>
      <c r="H1740" s="428"/>
      <c r="I1740" s="428"/>
    </row>
    <row r="1741" spans="2:9">
      <c r="B1741" s="116">
        <v>37813269</v>
      </c>
      <c r="C1741" s="119">
        <v>0</v>
      </c>
      <c r="D1741" s="120">
        <f>VLOOKUP(B1741,[3]ziaci!$A$1:$B$2102,2,FALSE)</f>
        <v>215.66666666666663</v>
      </c>
      <c r="E1741" s="119">
        <f>IFERROR(VLOOKUP(B1741,'[3]ZS s kniznicou'!$A$2:$A$1092,1,FALSE),0)</f>
        <v>37813269</v>
      </c>
      <c r="F1741" s="450" t="str">
        <f t="shared" si="38"/>
        <v>do 50</v>
      </c>
      <c r="G1741" s="451" t="str">
        <f t="shared" si="38"/>
        <v>151-250</v>
      </c>
      <c r="H1741" s="428"/>
      <c r="I1741" s="428"/>
    </row>
    <row r="1742" spans="2:9">
      <c r="B1742" s="116">
        <v>37813366</v>
      </c>
      <c r="C1742" s="119">
        <v>0</v>
      </c>
      <c r="D1742" s="120">
        <f>VLOOKUP(B1742,[3]ziaci!$A$1:$B$2102,2,FALSE)</f>
        <v>220.33333333333331</v>
      </c>
      <c r="E1742" s="119">
        <f>IFERROR(VLOOKUP(B1742,'[3]ZS s kniznicou'!$A$2:$A$1092,1,FALSE),0)</f>
        <v>37813366</v>
      </c>
      <c r="F1742" s="450" t="str">
        <f t="shared" si="38"/>
        <v>do 50</v>
      </c>
      <c r="G1742" s="451" t="str">
        <f t="shared" si="38"/>
        <v>151-250</v>
      </c>
      <c r="H1742" s="428"/>
      <c r="I1742" s="428"/>
    </row>
    <row r="1743" spans="2:9">
      <c r="B1743" s="116">
        <v>42388660</v>
      </c>
      <c r="C1743" s="119">
        <v>0</v>
      </c>
      <c r="D1743" s="120">
        <f>VLOOKUP(B1743,[3]ziaci!$A$1:$B$2102,2,FALSE)</f>
        <v>176</v>
      </c>
      <c r="E1743" s="119">
        <f>IFERROR(VLOOKUP(B1743,'[3]ZS s kniznicou'!$A$2:$A$1092,1,FALSE),0)</f>
        <v>42388660</v>
      </c>
      <c r="F1743" s="450" t="str">
        <f t="shared" si="38"/>
        <v>do 50</v>
      </c>
      <c r="G1743" s="451" t="str">
        <f t="shared" si="38"/>
        <v>151-250</v>
      </c>
      <c r="H1743" s="428"/>
      <c r="I1743" s="428"/>
    </row>
    <row r="1744" spans="2:9">
      <c r="B1744" s="116">
        <v>36129011</v>
      </c>
      <c r="C1744" s="119">
        <v>0</v>
      </c>
      <c r="D1744" s="120">
        <f>VLOOKUP(B1744,[3]ziaci!$A$1:$B$2102,2,FALSE)</f>
        <v>175.33333333333331</v>
      </c>
      <c r="E1744" s="119">
        <f>IFERROR(VLOOKUP(B1744,'[3]ZS s kniznicou'!$A$2:$A$1092,1,FALSE),0)</f>
        <v>36129011</v>
      </c>
      <c r="F1744" s="450" t="str">
        <f t="shared" si="38"/>
        <v>do 50</v>
      </c>
      <c r="G1744" s="451" t="str">
        <f t="shared" si="38"/>
        <v>151-250</v>
      </c>
      <c r="H1744" s="428"/>
      <c r="I1744" s="428"/>
    </row>
    <row r="1745" spans="2:9">
      <c r="B1745" s="116">
        <v>37906542</v>
      </c>
      <c r="C1745" s="119">
        <v>0</v>
      </c>
      <c r="D1745" s="120">
        <f>VLOOKUP(B1745,[3]ziaci!$A$1:$B$2102,2,FALSE)</f>
        <v>291.66666666666663</v>
      </c>
      <c r="E1745" s="119">
        <f>IFERROR(VLOOKUP(B1745,'[3]ZS s kniznicou'!$A$2:$A$1092,1,FALSE),0)</f>
        <v>37906542</v>
      </c>
      <c r="F1745" s="450" t="str">
        <f t="shared" si="38"/>
        <v>do 50</v>
      </c>
      <c r="G1745" s="451" t="str">
        <f t="shared" si="38"/>
        <v>251 a viac</v>
      </c>
      <c r="H1745" s="428"/>
      <c r="I1745" s="428"/>
    </row>
    <row r="1746" spans="2:9">
      <c r="B1746" s="116">
        <v>35677759</v>
      </c>
      <c r="C1746" s="119">
        <v>0</v>
      </c>
      <c r="D1746" s="120">
        <f>VLOOKUP(B1746,[3]ziaci!$A$1:$B$2102,2,FALSE)</f>
        <v>416.66666666666663</v>
      </c>
      <c r="E1746" s="119">
        <f>IFERROR(VLOOKUP(B1746,'[3]ZS s kniznicou'!$A$2:$A$1092,1,FALSE),0)</f>
        <v>0</v>
      </c>
      <c r="F1746" s="450" t="str">
        <f t="shared" si="38"/>
        <v>do 50</v>
      </c>
      <c r="G1746" s="451" t="str">
        <f t="shared" si="38"/>
        <v>251 a viac</v>
      </c>
      <c r="H1746" s="428"/>
      <c r="I1746" s="428"/>
    </row>
    <row r="1747" spans="2:9">
      <c r="B1747" s="116">
        <v>35677813</v>
      </c>
      <c r="C1747" s="119">
        <v>0</v>
      </c>
      <c r="D1747" s="120">
        <f>VLOOKUP(B1747,[3]ziaci!$A$1:$B$2102,2,FALSE)</f>
        <v>269</v>
      </c>
      <c r="E1747" s="119">
        <f>IFERROR(VLOOKUP(B1747,'[3]ZS s kniznicou'!$A$2:$A$1092,1,FALSE),0)</f>
        <v>35677813</v>
      </c>
      <c r="F1747" s="450" t="str">
        <f t="shared" si="38"/>
        <v>do 50</v>
      </c>
      <c r="G1747" s="451" t="str">
        <f t="shared" si="38"/>
        <v>251 a viac</v>
      </c>
      <c r="H1747" s="428"/>
      <c r="I1747" s="428"/>
    </row>
    <row r="1748" spans="2:9">
      <c r="B1748" s="116">
        <v>710058845</v>
      </c>
      <c r="C1748" s="119">
        <v>0</v>
      </c>
      <c r="D1748" s="120">
        <f>VLOOKUP(B1748,[3]ziaci!$A$1:$B$2102,2,FALSE)</f>
        <v>12.333333333333332</v>
      </c>
      <c r="E1748" s="119">
        <f>IFERROR(VLOOKUP(B1748,'[3]ZS s kniznicou'!$A$2:$A$1092,1,FALSE),0)</f>
        <v>710058845</v>
      </c>
      <c r="F1748" s="450" t="str">
        <f t="shared" si="38"/>
        <v>do 50</v>
      </c>
      <c r="G1748" s="451" t="str">
        <f t="shared" si="38"/>
        <v>do 50</v>
      </c>
      <c r="H1748" s="428"/>
      <c r="I1748" s="428"/>
    </row>
    <row r="1749" spans="2:9">
      <c r="B1749" s="116">
        <v>37831496</v>
      </c>
      <c r="C1749" s="119">
        <v>0</v>
      </c>
      <c r="D1749" s="120">
        <f>VLOOKUP(B1749,[3]ziaci!$A$1:$B$2102,2,FALSE)</f>
        <v>84</v>
      </c>
      <c r="E1749" s="119">
        <f>IFERROR(VLOOKUP(B1749,'[3]ZS s kniznicou'!$A$2:$A$1092,1,FALSE),0)</f>
        <v>37831496</v>
      </c>
      <c r="F1749" s="450" t="str">
        <f t="shared" si="38"/>
        <v>do 50</v>
      </c>
      <c r="G1749" s="451" t="str">
        <f t="shared" si="38"/>
        <v>51-150</v>
      </c>
      <c r="H1749" s="428"/>
      <c r="I1749" s="428"/>
    </row>
    <row r="1750" spans="2:9">
      <c r="B1750" s="116">
        <v>37889826</v>
      </c>
      <c r="C1750" s="119">
        <v>0</v>
      </c>
      <c r="D1750" s="120">
        <f>VLOOKUP(B1750,[3]ziaci!$A$1:$B$2102,2,FALSE)</f>
        <v>45.666666666666664</v>
      </c>
      <c r="E1750" s="119">
        <f>IFERROR(VLOOKUP(B1750,'[3]ZS s kniznicou'!$A$2:$A$1092,1,FALSE),0)</f>
        <v>37889826</v>
      </c>
      <c r="F1750" s="450" t="str">
        <f t="shared" si="38"/>
        <v>do 50</v>
      </c>
      <c r="G1750" s="451" t="str">
        <f t="shared" si="38"/>
        <v>do 50</v>
      </c>
      <c r="H1750" s="428"/>
      <c r="I1750" s="428"/>
    </row>
    <row r="1751" spans="2:9">
      <c r="B1751" s="116">
        <v>37948971</v>
      </c>
      <c r="C1751" s="119">
        <v>0</v>
      </c>
      <c r="D1751" s="120" t="e">
        <f>VLOOKUP(B1751,[3]ziaci!$A$1:$B$2102,2,FALSE)</f>
        <v>#N/A</v>
      </c>
      <c r="E1751" s="119">
        <f>IFERROR(VLOOKUP(B1751,'[3]ZS s kniznicou'!$A$2:$A$1092,1,FALSE),0)</f>
        <v>0</v>
      </c>
      <c r="F1751" s="450" t="str">
        <f t="shared" ref="F1751:G1814" si="39">IF(C1751&lt;51,"do 50",IF(C1751&lt;151,"51-150",IF(C1751&lt;251,"151-250","251 a viac")))</f>
        <v>do 50</v>
      </c>
      <c r="G1751" s="451" t="e">
        <f t="shared" si="39"/>
        <v>#N/A</v>
      </c>
      <c r="H1751" s="428"/>
      <c r="I1751" s="428"/>
    </row>
    <row r="1752" spans="2:9">
      <c r="B1752" s="116">
        <v>52547540</v>
      </c>
      <c r="C1752" s="119">
        <v>0</v>
      </c>
      <c r="D1752" s="120">
        <f>VLOOKUP(B1752,[3]ziaci!$A$1:$B$2102,2,FALSE)</f>
        <v>37.333333333333329</v>
      </c>
      <c r="E1752" s="119">
        <f>IFERROR(VLOOKUP(B1752,'[3]ZS s kniznicou'!$A$2:$A$1092,1,FALSE),0)</f>
        <v>52547540</v>
      </c>
      <c r="F1752" s="450" t="str">
        <f t="shared" si="39"/>
        <v>do 50</v>
      </c>
      <c r="G1752" s="451" t="str">
        <f t="shared" si="39"/>
        <v>do 50</v>
      </c>
      <c r="H1752" s="428"/>
      <c r="I1752" s="428"/>
    </row>
    <row r="1753" spans="2:9">
      <c r="B1753" s="116">
        <v>710274220</v>
      </c>
      <c r="C1753" s="119">
        <v>0</v>
      </c>
      <c r="D1753" s="120">
        <f>VLOOKUP(B1753,[3]ziaci!$A$1:$B$2102,2,FALSE)</f>
        <v>6.6666666666666661</v>
      </c>
      <c r="E1753" s="119">
        <f>IFERROR(VLOOKUP(B1753,'[3]ZS s kniznicou'!$A$2:$A$1092,1,FALSE),0)</f>
        <v>710274220</v>
      </c>
      <c r="F1753" s="450" t="str">
        <f t="shared" si="39"/>
        <v>do 50</v>
      </c>
      <c r="G1753" s="451" t="str">
        <f t="shared" si="39"/>
        <v>do 50</v>
      </c>
      <c r="H1753" s="428"/>
      <c r="I1753" s="428"/>
    </row>
    <row r="1754" spans="2:9">
      <c r="B1754" s="116">
        <v>31825621</v>
      </c>
      <c r="C1754" s="119">
        <v>0</v>
      </c>
      <c r="D1754" s="120">
        <f>VLOOKUP(B1754,[3]ziaci!$A$1:$B$2102,2,FALSE)</f>
        <v>90.666666666666657</v>
      </c>
      <c r="E1754" s="119">
        <f>IFERROR(VLOOKUP(B1754,'[3]ZS s kniznicou'!$A$2:$A$1092,1,FALSE),0)</f>
        <v>31825621</v>
      </c>
      <c r="F1754" s="450" t="str">
        <f t="shared" si="39"/>
        <v>do 50</v>
      </c>
      <c r="G1754" s="451" t="str">
        <f t="shared" si="39"/>
        <v>51-150</v>
      </c>
      <c r="H1754" s="428"/>
      <c r="I1754" s="428"/>
    </row>
    <row r="1755" spans="2:9">
      <c r="B1755" s="116">
        <v>36075213</v>
      </c>
      <c r="C1755" s="119">
        <v>0</v>
      </c>
      <c r="D1755" s="120">
        <f>VLOOKUP(B1755,[3]ziaci!$A$1:$B$2102,2,FALSE)</f>
        <v>219.66666666666663</v>
      </c>
      <c r="E1755" s="119">
        <f>IFERROR(VLOOKUP(B1755,'[3]ZS s kniznicou'!$A$2:$A$1092,1,FALSE),0)</f>
        <v>0</v>
      </c>
      <c r="F1755" s="450" t="str">
        <f t="shared" si="39"/>
        <v>do 50</v>
      </c>
      <c r="G1755" s="451" t="str">
        <f t="shared" si="39"/>
        <v>151-250</v>
      </c>
      <c r="H1755" s="428"/>
      <c r="I1755" s="428"/>
    </row>
    <row r="1756" spans="2:9">
      <c r="B1756" s="116">
        <v>17337089</v>
      </c>
      <c r="C1756" s="119">
        <v>0</v>
      </c>
      <c r="D1756" s="120">
        <f>VLOOKUP(B1756,[3]ziaci!$A$1:$B$2102,2,FALSE)</f>
        <v>227.66666666666666</v>
      </c>
      <c r="E1756" s="119">
        <f>IFERROR(VLOOKUP(B1756,'[3]ZS s kniznicou'!$A$2:$A$1092,1,FALSE),0)</f>
        <v>0</v>
      </c>
      <c r="F1756" s="450" t="str">
        <f t="shared" si="39"/>
        <v>do 50</v>
      </c>
      <c r="G1756" s="451" t="str">
        <f t="shared" si="39"/>
        <v>151-250</v>
      </c>
      <c r="H1756" s="428"/>
      <c r="I1756" s="428"/>
    </row>
    <row r="1757" spans="2:9">
      <c r="B1757" s="116">
        <v>710055986</v>
      </c>
      <c r="C1757" s="119">
        <v>0</v>
      </c>
      <c r="D1757" s="120">
        <f>VLOOKUP(B1757,[3]ziaci!$A$1:$B$2102,2,FALSE)</f>
        <v>11.333333333333332</v>
      </c>
      <c r="E1757" s="119">
        <f>IFERROR(VLOOKUP(B1757,'[3]ZS s kniznicou'!$A$2:$A$1092,1,FALSE),0)</f>
        <v>0</v>
      </c>
      <c r="F1757" s="450" t="str">
        <f t="shared" si="39"/>
        <v>do 50</v>
      </c>
      <c r="G1757" s="451" t="str">
        <f t="shared" si="39"/>
        <v>do 50</v>
      </c>
      <c r="H1757" s="428"/>
      <c r="I1757" s="428"/>
    </row>
    <row r="1758" spans="2:9">
      <c r="B1758" s="116">
        <v>710055994</v>
      </c>
      <c r="C1758" s="119">
        <v>0</v>
      </c>
      <c r="D1758" s="120">
        <f>VLOOKUP(B1758,[3]ziaci!$A$1:$B$2102,2,FALSE)</f>
        <v>6.6666666666666661</v>
      </c>
      <c r="E1758" s="119">
        <f>IFERROR(VLOOKUP(B1758,'[3]ZS s kniznicou'!$A$2:$A$1092,1,FALSE),0)</f>
        <v>0</v>
      </c>
      <c r="F1758" s="450" t="str">
        <f t="shared" si="39"/>
        <v>do 50</v>
      </c>
      <c r="G1758" s="451" t="str">
        <f t="shared" si="39"/>
        <v>do 50</v>
      </c>
      <c r="H1758" s="428"/>
      <c r="I1758" s="428"/>
    </row>
    <row r="1759" spans="2:9">
      <c r="B1759" s="116">
        <v>710056109</v>
      </c>
      <c r="C1759" s="119">
        <v>0</v>
      </c>
      <c r="D1759" s="120">
        <f>VLOOKUP(B1759,[3]ziaci!$A$1:$B$2102,2,FALSE)</f>
        <v>38</v>
      </c>
      <c r="E1759" s="119">
        <f>IFERROR(VLOOKUP(B1759,'[3]ZS s kniznicou'!$A$2:$A$1092,1,FALSE),0)</f>
        <v>0</v>
      </c>
      <c r="F1759" s="450" t="str">
        <f t="shared" si="39"/>
        <v>do 50</v>
      </c>
      <c r="G1759" s="451" t="str">
        <f t="shared" si="39"/>
        <v>do 50</v>
      </c>
      <c r="H1759" s="428"/>
      <c r="I1759" s="428"/>
    </row>
    <row r="1760" spans="2:9">
      <c r="B1760" s="116">
        <v>710056117</v>
      </c>
      <c r="C1760" s="119">
        <v>0</v>
      </c>
      <c r="D1760" s="120">
        <f>VLOOKUP(B1760,[3]ziaci!$A$1:$B$2102,2,FALSE)</f>
        <v>7.6666666666666661</v>
      </c>
      <c r="E1760" s="119">
        <f>IFERROR(VLOOKUP(B1760,'[3]ZS s kniznicou'!$A$2:$A$1092,1,FALSE),0)</f>
        <v>0</v>
      </c>
      <c r="F1760" s="450" t="str">
        <f t="shared" si="39"/>
        <v>do 50</v>
      </c>
      <c r="G1760" s="451" t="str">
        <f t="shared" si="39"/>
        <v>do 50</v>
      </c>
      <c r="H1760" s="428"/>
      <c r="I1760" s="428"/>
    </row>
    <row r="1761" spans="2:9">
      <c r="B1761" s="116">
        <v>45015325</v>
      </c>
      <c r="C1761" s="119">
        <v>0</v>
      </c>
      <c r="D1761" s="120" t="e">
        <f>VLOOKUP(B1761,[3]ziaci!$A$1:$B$2102,2,FALSE)</f>
        <v>#N/A</v>
      </c>
      <c r="E1761" s="119">
        <f>IFERROR(VLOOKUP(B1761,'[3]ZS s kniznicou'!$A$2:$A$1092,1,FALSE),0)</f>
        <v>0</v>
      </c>
      <c r="F1761" s="450" t="str">
        <f t="shared" si="39"/>
        <v>do 50</v>
      </c>
      <c r="G1761" s="451" t="e">
        <f t="shared" si="39"/>
        <v>#N/A</v>
      </c>
      <c r="H1761" s="428"/>
      <c r="I1761" s="428"/>
    </row>
    <row r="1762" spans="2:9">
      <c r="B1762" s="116">
        <v>710057156</v>
      </c>
      <c r="C1762" s="119">
        <v>0</v>
      </c>
      <c r="D1762" s="120">
        <f>VLOOKUP(B1762,[3]ziaci!$A$1:$B$2102,2,FALSE)</f>
        <v>38</v>
      </c>
      <c r="E1762" s="119">
        <f>IFERROR(VLOOKUP(B1762,'[3]ZS s kniznicou'!$A$2:$A$1092,1,FALSE),0)</f>
        <v>0</v>
      </c>
      <c r="F1762" s="450" t="str">
        <f t="shared" si="39"/>
        <v>do 50</v>
      </c>
      <c r="G1762" s="451" t="str">
        <f t="shared" si="39"/>
        <v>do 50</v>
      </c>
      <c r="H1762" s="428"/>
      <c r="I1762" s="428"/>
    </row>
    <row r="1763" spans="2:9">
      <c r="B1763" s="116">
        <v>31816924</v>
      </c>
      <c r="C1763" s="119">
        <v>0</v>
      </c>
      <c r="D1763" s="120">
        <f>VLOOKUP(B1763,[3]ziaci!$A$1:$B$2102,2,FALSE)</f>
        <v>129.33333333333331</v>
      </c>
      <c r="E1763" s="119">
        <f>IFERROR(VLOOKUP(B1763,'[3]ZS s kniznicou'!$A$2:$A$1092,1,FALSE),0)</f>
        <v>0</v>
      </c>
      <c r="F1763" s="450" t="str">
        <f t="shared" si="39"/>
        <v>do 50</v>
      </c>
      <c r="G1763" s="451" t="str">
        <f t="shared" si="39"/>
        <v>51-150</v>
      </c>
      <c r="H1763" s="428"/>
      <c r="I1763" s="428"/>
    </row>
    <row r="1764" spans="2:9">
      <c r="B1764" s="116">
        <v>36071099</v>
      </c>
      <c r="C1764" s="119">
        <v>0</v>
      </c>
      <c r="D1764" s="120">
        <f>VLOOKUP(B1764,[3]ziaci!$A$1:$B$2102,2,FALSE)</f>
        <v>714.33333333333326</v>
      </c>
      <c r="E1764" s="119">
        <f>IFERROR(VLOOKUP(B1764,'[3]ZS s kniznicou'!$A$2:$A$1092,1,FALSE),0)</f>
        <v>0</v>
      </c>
      <c r="F1764" s="450" t="str">
        <f t="shared" si="39"/>
        <v>do 50</v>
      </c>
      <c r="G1764" s="451" t="str">
        <f t="shared" si="39"/>
        <v>251 a viac</v>
      </c>
      <c r="H1764" s="428"/>
      <c r="I1764" s="428"/>
    </row>
    <row r="1765" spans="2:9">
      <c r="B1765" s="116">
        <v>31810543</v>
      </c>
      <c r="C1765" s="119">
        <v>0</v>
      </c>
      <c r="D1765" s="120">
        <f>VLOOKUP(B1765,[3]ziaci!$A$1:$B$2102,2,FALSE)</f>
        <v>311</v>
      </c>
      <c r="E1765" s="119">
        <f>IFERROR(VLOOKUP(B1765,'[3]ZS s kniznicou'!$A$2:$A$1092,1,FALSE),0)</f>
        <v>0</v>
      </c>
      <c r="F1765" s="450" t="str">
        <f t="shared" si="39"/>
        <v>do 50</v>
      </c>
      <c r="G1765" s="451" t="str">
        <f t="shared" si="39"/>
        <v>251 a viac</v>
      </c>
      <c r="H1765" s="428"/>
      <c r="I1765" s="428"/>
    </row>
    <row r="1766" spans="2:9">
      <c r="B1766" s="116">
        <v>31811949</v>
      </c>
      <c r="C1766" s="119">
        <v>0</v>
      </c>
      <c r="D1766" s="120">
        <f>VLOOKUP(B1766,[3]ziaci!$A$1:$B$2102,2,FALSE)</f>
        <v>48</v>
      </c>
      <c r="E1766" s="119">
        <f>IFERROR(VLOOKUP(B1766,'[3]ZS s kniznicou'!$A$2:$A$1092,1,FALSE),0)</f>
        <v>0</v>
      </c>
      <c r="F1766" s="450" t="str">
        <f t="shared" si="39"/>
        <v>do 50</v>
      </c>
      <c r="G1766" s="451" t="str">
        <f t="shared" si="39"/>
        <v>do 50</v>
      </c>
      <c r="H1766" s="428"/>
      <c r="I1766" s="428"/>
    </row>
    <row r="1767" spans="2:9">
      <c r="B1767" s="116">
        <v>36129852</v>
      </c>
      <c r="C1767" s="119">
        <v>0</v>
      </c>
      <c r="D1767" s="120">
        <f>VLOOKUP(B1767,[3]ziaci!$A$1:$B$2102,2,FALSE)</f>
        <v>254.99999999999997</v>
      </c>
      <c r="E1767" s="119">
        <f>IFERROR(VLOOKUP(B1767,'[3]ZS s kniznicou'!$A$2:$A$1092,1,FALSE),0)</f>
        <v>36129852</v>
      </c>
      <c r="F1767" s="450" t="str">
        <f t="shared" si="39"/>
        <v>do 50</v>
      </c>
      <c r="G1767" s="451" t="str">
        <f t="shared" si="39"/>
        <v>251 a viac</v>
      </c>
      <c r="H1767" s="428"/>
      <c r="I1767" s="428"/>
    </row>
    <row r="1768" spans="2:9">
      <c r="B1768" s="116">
        <v>42083788</v>
      </c>
      <c r="C1768" s="119">
        <v>0</v>
      </c>
      <c r="D1768" s="120">
        <f>VLOOKUP(B1768,[3]ziaci!$A$1:$B$2102,2,FALSE)</f>
        <v>250.66666666666666</v>
      </c>
      <c r="E1768" s="119">
        <f>IFERROR(VLOOKUP(B1768,'[3]ZS s kniznicou'!$A$2:$A$1092,1,FALSE),0)</f>
        <v>0</v>
      </c>
      <c r="F1768" s="450" t="str">
        <f t="shared" si="39"/>
        <v>do 50</v>
      </c>
      <c r="G1768" s="451" t="str">
        <f t="shared" si="39"/>
        <v>151-250</v>
      </c>
      <c r="H1768" s="428"/>
      <c r="I1768" s="428"/>
    </row>
    <row r="1769" spans="2:9">
      <c r="B1769" s="116">
        <v>710055323</v>
      </c>
      <c r="C1769" s="119">
        <v>0</v>
      </c>
      <c r="D1769" s="120">
        <f>VLOOKUP(B1769,[3]ziaci!$A$1:$B$2102,2,FALSE)</f>
        <v>48.666666666666664</v>
      </c>
      <c r="E1769" s="119">
        <f>IFERROR(VLOOKUP(B1769,'[3]ZS s kniznicou'!$A$2:$A$1092,1,FALSE),0)</f>
        <v>0</v>
      </c>
      <c r="F1769" s="450" t="str">
        <f t="shared" si="39"/>
        <v>do 50</v>
      </c>
      <c r="G1769" s="451" t="str">
        <f t="shared" si="39"/>
        <v>do 50</v>
      </c>
      <c r="H1769" s="428"/>
      <c r="I1769" s="428"/>
    </row>
    <row r="1770" spans="2:9">
      <c r="B1770" s="116">
        <v>710055331</v>
      </c>
      <c r="C1770" s="119">
        <v>0</v>
      </c>
      <c r="D1770" s="120">
        <f>VLOOKUP(B1770,[3]ziaci!$A$1:$B$2102,2,FALSE)</f>
        <v>182</v>
      </c>
      <c r="E1770" s="119">
        <f>IFERROR(VLOOKUP(B1770,'[3]ZS s kniznicou'!$A$2:$A$1092,1,FALSE),0)</f>
        <v>0</v>
      </c>
      <c r="F1770" s="450" t="str">
        <f t="shared" si="39"/>
        <v>do 50</v>
      </c>
      <c r="G1770" s="451" t="str">
        <f t="shared" si="39"/>
        <v>151-250</v>
      </c>
      <c r="H1770" s="428"/>
      <c r="I1770" s="428"/>
    </row>
    <row r="1771" spans="2:9">
      <c r="B1771" s="116">
        <v>710055340</v>
      </c>
      <c r="C1771" s="119">
        <v>0</v>
      </c>
      <c r="D1771" s="120">
        <f>VLOOKUP(B1771,[3]ziaci!$A$1:$B$2102,2,FALSE)</f>
        <v>41.666666666666664</v>
      </c>
      <c r="E1771" s="119">
        <f>IFERROR(VLOOKUP(B1771,'[3]ZS s kniznicou'!$A$2:$A$1092,1,FALSE),0)</f>
        <v>0</v>
      </c>
      <c r="F1771" s="450" t="str">
        <f t="shared" si="39"/>
        <v>do 50</v>
      </c>
      <c r="G1771" s="451" t="str">
        <f t="shared" si="39"/>
        <v>do 50</v>
      </c>
      <c r="H1771" s="428"/>
      <c r="I1771" s="428"/>
    </row>
    <row r="1772" spans="2:9">
      <c r="B1772" s="116">
        <v>710060483</v>
      </c>
      <c r="C1772" s="119">
        <v>0</v>
      </c>
      <c r="D1772" s="120">
        <f>VLOOKUP(B1772,[3]ziaci!$A$1:$B$2102,2,FALSE)</f>
        <v>22</v>
      </c>
      <c r="E1772" s="119">
        <f>IFERROR(VLOOKUP(B1772,'[3]ZS s kniznicou'!$A$2:$A$1092,1,FALSE),0)</f>
        <v>710060483</v>
      </c>
      <c r="F1772" s="450" t="str">
        <f t="shared" si="39"/>
        <v>do 50</v>
      </c>
      <c r="G1772" s="451" t="str">
        <f t="shared" si="39"/>
        <v>do 50</v>
      </c>
      <c r="H1772" s="428"/>
      <c r="I1772" s="428"/>
    </row>
    <row r="1773" spans="2:9">
      <c r="B1773" s="116">
        <v>710055366</v>
      </c>
      <c r="C1773" s="119">
        <v>0</v>
      </c>
      <c r="D1773" s="120">
        <f>VLOOKUP(B1773,[3]ziaci!$A$1:$B$2102,2,FALSE)</f>
        <v>58.666666666666664</v>
      </c>
      <c r="E1773" s="119">
        <f>IFERROR(VLOOKUP(B1773,'[3]ZS s kniznicou'!$A$2:$A$1092,1,FALSE),0)</f>
        <v>0</v>
      </c>
      <c r="F1773" s="450" t="str">
        <f t="shared" si="39"/>
        <v>do 50</v>
      </c>
      <c r="G1773" s="451" t="str">
        <f t="shared" si="39"/>
        <v>51-150</v>
      </c>
      <c r="H1773" s="428"/>
      <c r="I1773" s="428"/>
    </row>
    <row r="1774" spans="2:9">
      <c r="B1774" s="116">
        <v>710055382</v>
      </c>
      <c r="C1774" s="119">
        <v>0</v>
      </c>
      <c r="D1774" s="120">
        <f>VLOOKUP(B1774,[3]ziaci!$A$1:$B$2102,2,FALSE)</f>
        <v>93.333333333333329</v>
      </c>
      <c r="E1774" s="119">
        <f>IFERROR(VLOOKUP(B1774,'[3]ZS s kniznicou'!$A$2:$A$1092,1,FALSE),0)</f>
        <v>0</v>
      </c>
      <c r="F1774" s="450" t="str">
        <f t="shared" si="39"/>
        <v>do 50</v>
      </c>
      <c r="G1774" s="451" t="str">
        <f t="shared" si="39"/>
        <v>51-150</v>
      </c>
      <c r="H1774" s="428"/>
      <c r="I1774" s="428"/>
    </row>
    <row r="1775" spans="2:9">
      <c r="B1775" s="116">
        <v>710055420</v>
      </c>
      <c r="C1775" s="119">
        <v>0</v>
      </c>
      <c r="D1775" s="120">
        <f>VLOOKUP(B1775,[3]ziaci!$A$1:$B$2102,2,FALSE)</f>
        <v>351</v>
      </c>
      <c r="E1775" s="119">
        <f>IFERROR(VLOOKUP(B1775,'[3]ZS s kniznicou'!$A$2:$A$1092,1,FALSE),0)</f>
        <v>0</v>
      </c>
      <c r="F1775" s="450" t="str">
        <f t="shared" si="39"/>
        <v>do 50</v>
      </c>
      <c r="G1775" s="451" t="str">
        <f t="shared" si="39"/>
        <v>251 a viac</v>
      </c>
      <c r="H1775" s="428"/>
      <c r="I1775" s="428"/>
    </row>
    <row r="1776" spans="2:9">
      <c r="B1776" s="116">
        <v>36071196</v>
      </c>
      <c r="C1776" s="119">
        <v>0</v>
      </c>
      <c r="D1776" s="120">
        <f>VLOOKUP(B1776,[3]ziaci!$A$1:$B$2102,2,FALSE)</f>
        <v>287</v>
      </c>
      <c r="E1776" s="119">
        <f>IFERROR(VLOOKUP(B1776,'[3]ZS s kniznicou'!$A$2:$A$1092,1,FALSE),0)</f>
        <v>0</v>
      </c>
      <c r="F1776" s="450" t="str">
        <f t="shared" si="39"/>
        <v>do 50</v>
      </c>
      <c r="G1776" s="451" t="str">
        <f t="shared" si="39"/>
        <v>251 a viac</v>
      </c>
      <c r="H1776" s="428"/>
      <c r="I1776" s="428"/>
    </row>
    <row r="1777" spans="2:9">
      <c r="B1777" s="116">
        <v>30866065</v>
      </c>
      <c r="C1777" s="119">
        <v>0</v>
      </c>
      <c r="D1777" s="120">
        <f>VLOOKUP(B1777,[3]ziaci!$A$1:$B$2102,2,FALSE)</f>
        <v>28.666666666666664</v>
      </c>
      <c r="E1777" s="119">
        <f>IFERROR(VLOOKUP(B1777,'[3]ZS s kniznicou'!$A$2:$A$1092,1,FALSE),0)</f>
        <v>0</v>
      </c>
      <c r="F1777" s="450" t="str">
        <f t="shared" si="39"/>
        <v>do 50</v>
      </c>
      <c r="G1777" s="451" t="str">
        <f t="shared" si="39"/>
        <v>do 50</v>
      </c>
      <c r="H1777" s="428"/>
      <c r="I1777" s="428"/>
    </row>
    <row r="1778" spans="2:9">
      <c r="B1778" s="116">
        <v>710060548</v>
      </c>
      <c r="C1778" s="119">
        <v>0</v>
      </c>
      <c r="D1778" s="120">
        <f>VLOOKUP(B1778,[3]ziaci!$A$1:$B$2102,2,FALSE)</f>
        <v>12.333333333333332</v>
      </c>
      <c r="E1778" s="119">
        <f>IFERROR(VLOOKUP(B1778,'[3]ZS s kniznicou'!$A$2:$A$1092,1,FALSE),0)</f>
        <v>710060548</v>
      </c>
      <c r="F1778" s="450" t="str">
        <f t="shared" si="39"/>
        <v>do 50</v>
      </c>
      <c r="G1778" s="451" t="str">
        <f t="shared" si="39"/>
        <v>do 50</v>
      </c>
      <c r="H1778" s="428"/>
      <c r="I1778" s="428"/>
    </row>
    <row r="1779" spans="2:9">
      <c r="B1779" s="116">
        <v>36062162</v>
      </c>
      <c r="C1779" s="119">
        <v>0</v>
      </c>
      <c r="D1779" s="120">
        <f>VLOOKUP(B1779,[3]ziaci!$A$1:$B$2102,2,FALSE)</f>
        <v>577</v>
      </c>
      <c r="E1779" s="119">
        <f>IFERROR(VLOOKUP(B1779,'[3]ZS s kniznicou'!$A$2:$A$1092,1,FALSE),0)</f>
        <v>0</v>
      </c>
      <c r="F1779" s="450" t="str">
        <f t="shared" si="39"/>
        <v>do 50</v>
      </c>
      <c r="G1779" s="451" t="str">
        <f t="shared" si="39"/>
        <v>251 a viac</v>
      </c>
      <c r="H1779" s="428"/>
      <c r="I1779" s="428"/>
    </row>
    <row r="1780" spans="2:9">
      <c r="B1780" s="116">
        <v>51896150</v>
      </c>
      <c r="C1780" s="119">
        <v>0</v>
      </c>
      <c r="D1780" s="120">
        <f>VLOOKUP(B1780,[3]ziaci!$A$1:$B$2102,2,FALSE)</f>
        <v>102.33333333333333</v>
      </c>
      <c r="E1780" s="119">
        <f>IFERROR(VLOOKUP(B1780,'[3]ZS s kniznicou'!$A$2:$A$1092,1,FALSE),0)</f>
        <v>0</v>
      </c>
      <c r="F1780" s="450" t="str">
        <f t="shared" si="39"/>
        <v>do 50</v>
      </c>
      <c r="G1780" s="451" t="str">
        <f t="shared" si="39"/>
        <v>51-150</v>
      </c>
      <c r="H1780" s="428"/>
      <c r="I1780" s="428"/>
    </row>
    <row r="1781" spans="2:9">
      <c r="B1781" s="116">
        <v>710060556</v>
      </c>
      <c r="C1781" s="119">
        <v>0</v>
      </c>
      <c r="D1781" s="120">
        <f>VLOOKUP(B1781,[3]ziaci!$A$1:$B$2102,2,FALSE)</f>
        <v>17</v>
      </c>
      <c r="E1781" s="119">
        <f>IFERROR(VLOOKUP(B1781,'[3]ZS s kniznicou'!$A$2:$A$1092,1,FALSE),0)</f>
        <v>710060556</v>
      </c>
      <c r="F1781" s="450" t="str">
        <f t="shared" si="39"/>
        <v>do 50</v>
      </c>
      <c r="G1781" s="451" t="str">
        <f t="shared" si="39"/>
        <v>do 50</v>
      </c>
      <c r="H1781" s="428"/>
      <c r="I1781" s="428"/>
    </row>
    <row r="1782" spans="2:9">
      <c r="B1782" s="116">
        <v>710060564</v>
      </c>
      <c r="C1782" s="119">
        <v>0</v>
      </c>
      <c r="D1782" s="120">
        <f>VLOOKUP(B1782,[3]ziaci!$A$1:$B$2102,2,FALSE)</f>
        <v>13.666666666666666</v>
      </c>
      <c r="E1782" s="119">
        <f>IFERROR(VLOOKUP(B1782,'[3]ZS s kniznicou'!$A$2:$A$1092,1,FALSE),0)</f>
        <v>710060564</v>
      </c>
      <c r="F1782" s="450" t="str">
        <f t="shared" si="39"/>
        <v>do 50</v>
      </c>
      <c r="G1782" s="451" t="str">
        <f t="shared" si="39"/>
        <v>do 50</v>
      </c>
      <c r="H1782" s="428"/>
      <c r="I1782" s="428"/>
    </row>
    <row r="1783" spans="2:9">
      <c r="B1783" s="116">
        <v>710055463</v>
      </c>
      <c r="C1783" s="119">
        <v>0</v>
      </c>
      <c r="D1783" s="120">
        <f>VLOOKUP(B1783,[3]ziaci!$A$1:$B$2102,2,FALSE)</f>
        <v>34.333333333333329</v>
      </c>
      <c r="E1783" s="119">
        <f>IFERROR(VLOOKUP(B1783,'[3]ZS s kniznicou'!$A$2:$A$1092,1,FALSE),0)</f>
        <v>0</v>
      </c>
      <c r="F1783" s="450" t="str">
        <f t="shared" si="39"/>
        <v>do 50</v>
      </c>
      <c r="G1783" s="451" t="str">
        <f t="shared" si="39"/>
        <v>do 50</v>
      </c>
      <c r="H1783" s="428"/>
      <c r="I1783" s="428"/>
    </row>
    <row r="1784" spans="2:9">
      <c r="B1784" s="116">
        <v>710055480</v>
      </c>
      <c r="C1784" s="119">
        <v>0</v>
      </c>
      <c r="D1784" s="120">
        <f>VLOOKUP(B1784,[3]ziaci!$A$1:$B$2102,2,FALSE)</f>
        <v>33</v>
      </c>
      <c r="E1784" s="119">
        <f>IFERROR(VLOOKUP(B1784,'[3]ZS s kniznicou'!$A$2:$A$1092,1,FALSE),0)</f>
        <v>0</v>
      </c>
      <c r="F1784" s="450" t="str">
        <f t="shared" si="39"/>
        <v>do 50</v>
      </c>
      <c r="G1784" s="451" t="str">
        <f t="shared" si="39"/>
        <v>do 50</v>
      </c>
      <c r="H1784" s="428"/>
      <c r="I1784" s="428"/>
    </row>
    <row r="1785" spans="2:9">
      <c r="B1785" s="116">
        <v>36071293</v>
      </c>
      <c r="C1785" s="119">
        <v>0</v>
      </c>
      <c r="D1785" s="120">
        <f>VLOOKUP(B1785,[3]ziaci!$A$1:$B$2102,2,FALSE)</f>
        <v>159</v>
      </c>
      <c r="E1785" s="119">
        <f>IFERROR(VLOOKUP(B1785,'[3]ZS s kniznicou'!$A$2:$A$1092,1,FALSE),0)</f>
        <v>0</v>
      </c>
      <c r="F1785" s="450" t="str">
        <f t="shared" si="39"/>
        <v>do 50</v>
      </c>
      <c r="G1785" s="451" t="str">
        <f t="shared" si="39"/>
        <v>151-250</v>
      </c>
      <c r="H1785" s="428"/>
      <c r="I1785" s="428"/>
    </row>
    <row r="1786" spans="2:9">
      <c r="B1786" s="116">
        <v>30791847</v>
      </c>
      <c r="C1786" s="119">
        <v>0</v>
      </c>
      <c r="D1786" s="120">
        <f>VLOOKUP(B1786,[3]ziaci!$A$1:$B$2102,2,FALSE)</f>
        <v>285.33333333333331</v>
      </c>
      <c r="E1786" s="119">
        <f>IFERROR(VLOOKUP(B1786,'[3]ZS s kniznicou'!$A$2:$A$1092,1,FALSE),0)</f>
        <v>0</v>
      </c>
      <c r="F1786" s="450" t="str">
        <f t="shared" si="39"/>
        <v>do 50</v>
      </c>
      <c r="G1786" s="451" t="str">
        <f t="shared" si="39"/>
        <v>251 a viac</v>
      </c>
      <c r="H1786" s="428"/>
      <c r="I1786" s="428"/>
    </row>
    <row r="1787" spans="2:9">
      <c r="B1787" s="116">
        <v>52604519</v>
      </c>
      <c r="C1787" s="119">
        <v>0</v>
      </c>
      <c r="D1787" s="120">
        <f>VLOOKUP(B1787,[3]ziaci!$A$1:$B$2102,2,FALSE)</f>
        <v>137</v>
      </c>
      <c r="E1787" s="119">
        <f>IFERROR(VLOOKUP(B1787,'[3]ZS s kniznicou'!$A$2:$A$1092,1,FALSE),0)</f>
        <v>0</v>
      </c>
      <c r="F1787" s="450" t="str">
        <f t="shared" si="39"/>
        <v>do 50</v>
      </c>
      <c r="G1787" s="451" t="str">
        <f t="shared" si="39"/>
        <v>51-150</v>
      </c>
      <c r="H1787" s="428"/>
      <c r="I1787" s="428"/>
    </row>
    <row r="1788" spans="2:9">
      <c r="B1788" s="116">
        <v>710060629</v>
      </c>
      <c r="C1788" s="119">
        <v>0</v>
      </c>
      <c r="D1788" s="120">
        <f>VLOOKUP(B1788,[3]ziaci!$A$1:$B$2102,2,FALSE)</f>
        <v>23.333333333333332</v>
      </c>
      <c r="E1788" s="119">
        <f>IFERROR(VLOOKUP(B1788,'[3]ZS s kniznicou'!$A$2:$A$1092,1,FALSE),0)</f>
        <v>710060629</v>
      </c>
      <c r="F1788" s="450" t="str">
        <f t="shared" si="39"/>
        <v>do 50</v>
      </c>
      <c r="G1788" s="451" t="str">
        <f t="shared" si="39"/>
        <v>do 50</v>
      </c>
      <c r="H1788" s="428"/>
      <c r="I1788" s="428"/>
    </row>
    <row r="1789" spans="2:9">
      <c r="B1789" s="116">
        <v>31810934</v>
      </c>
      <c r="C1789" s="119">
        <v>0</v>
      </c>
      <c r="D1789" s="120">
        <f>VLOOKUP(B1789,[3]ziaci!$A$1:$B$2102,2,FALSE)</f>
        <v>369</v>
      </c>
      <c r="E1789" s="119">
        <f>IFERROR(VLOOKUP(B1789,'[3]ZS s kniznicou'!$A$2:$A$1092,1,FALSE),0)</f>
        <v>0</v>
      </c>
      <c r="F1789" s="450" t="str">
        <f t="shared" si="39"/>
        <v>do 50</v>
      </c>
      <c r="G1789" s="451" t="str">
        <f t="shared" si="39"/>
        <v>251 a viac</v>
      </c>
      <c r="H1789" s="428"/>
      <c r="I1789" s="428"/>
    </row>
    <row r="1790" spans="2:9">
      <c r="B1790" s="116">
        <v>37782487</v>
      </c>
      <c r="C1790" s="119">
        <v>0</v>
      </c>
      <c r="D1790" s="120">
        <f>VLOOKUP(B1790,[3]ziaci!$A$1:$B$2102,2,FALSE)</f>
        <v>121.33333333333333</v>
      </c>
      <c r="E1790" s="119">
        <f>IFERROR(VLOOKUP(B1790,'[3]ZS s kniznicou'!$A$2:$A$1092,1,FALSE),0)</f>
        <v>37782487</v>
      </c>
      <c r="F1790" s="450" t="str">
        <f t="shared" si="39"/>
        <v>do 50</v>
      </c>
      <c r="G1790" s="451" t="str">
        <f t="shared" si="39"/>
        <v>51-150</v>
      </c>
      <c r="H1790" s="428"/>
      <c r="I1790" s="428"/>
    </row>
    <row r="1791" spans="2:9">
      <c r="B1791" s="116">
        <v>36064092</v>
      </c>
      <c r="C1791" s="119">
        <v>0</v>
      </c>
      <c r="D1791" s="120">
        <f>VLOOKUP(B1791,[3]ziaci!$A$1:$B$2102,2,FALSE)</f>
        <v>518.66666666666663</v>
      </c>
      <c r="E1791" s="119">
        <f>IFERROR(VLOOKUP(B1791,'[3]ZS s kniznicou'!$A$2:$A$1092,1,FALSE),0)</f>
        <v>0</v>
      </c>
      <c r="F1791" s="450" t="str">
        <f t="shared" si="39"/>
        <v>do 50</v>
      </c>
      <c r="G1791" s="451" t="str">
        <f t="shared" si="39"/>
        <v>251 a viac</v>
      </c>
      <c r="H1791" s="428"/>
      <c r="I1791" s="428"/>
    </row>
    <row r="1792" spans="2:9">
      <c r="B1792" s="116">
        <v>36071277</v>
      </c>
      <c r="C1792" s="119">
        <v>0</v>
      </c>
      <c r="D1792" s="120">
        <f>VLOOKUP(B1792,[3]ziaci!$A$1:$B$2102,2,FALSE)</f>
        <v>494.99999999999994</v>
      </c>
      <c r="E1792" s="119">
        <f>IFERROR(VLOOKUP(B1792,'[3]ZS s kniznicou'!$A$2:$A$1092,1,FALSE),0)</f>
        <v>0</v>
      </c>
      <c r="F1792" s="450" t="str">
        <f t="shared" si="39"/>
        <v>do 50</v>
      </c>
      <c r="G1792" s="451" t="str">
        <f t="shared" si="39"/>
        <v>251 a viac</v>
      </c>
      <c r="H1792" s="428"/>
      <c r="I1792" s="428"/>
    </row>
    <row r="1793" spans="2:9">
      <c r="B1793" s="116">
        <v>31810993</v>
      </c>
      <c r="C1793" s="119">
        <v>0</v>
      </c>
      <c r="D1793" s="120">
        <f>VLOOKUP(B1793,[3]ziaci!$A$1:$B$2102,2,FALSE)</f>
        <v>438.33333333333331</v>
      </c>
      <c r="E1793" s="119">
        <f>IFERROR(VLOOKUP(B1793,'[3]ZS s kniznicou'!$A$2:$A$1092,1,FALSE),0)</f>
        <v>0</v>
      </c>
      <c r="F1793" s="450" t="str">
        <f t="shared" si="39"/>
        <v>do 50</v>
      </c>
      <c r="G1793" s="451" t="str">
        <f t="shared" si="39"/>
        <v>251 a viac</v>
      </c>
      <c r="H1793" s="428"/>
      <c r="I1793" s="428"/>
    </row>
    <row r="1794" spans="2:9">
      <c r="B1794" s="116">
        <v>30810647</v>
      </c>
      <c r="C1794" s="119">
        <v>0</v>
      </c>
      <c r="D1794" s="120">
        <f>VLOOKUP(B1794,[3]ziaci!$A$1:$B$2102,2,FALSE)</f>
        <v>719.66666666666663</v>
      </c>
      <c r="E1794" s="119">
        <f>IFERROR(VLOOKUP(B1794,'[3]ZS s kniznicou'!$A$2:$A$1092,1,FALSE),0)</f>
        <v>0</v>
      </c>
      <c r="F1794" s="450" t="str">
        <f t="shared" si="39"/>
        <v>do 50</v>
      </c>
      <c r="G1794" s="451" t="str">
        <f t="shared" si="39"/>
        <v>251 a viac</v>
      </c>
      <c r="H1794" s="428"/>
      <c r="I1794" s="428"/>
    </row>
    <row r="1795" spans="2:9">
      <c r="B1795" s="116">
        <v>31780750</v>
      </c>
      <c r="C1795" s="119">
        <v>0</v>
      </c>
      <c r="D1795" s="120">
        <f>VLOOKUP(B1795,[3]ziaci!$A$1:$B$2102,2,FALSE)</f>
        <v>527.33333333333326</v>
      </c>
      <c r="E1795" s="119">
        <f>IFERROR(VLOOKUP(B1795,'[3]ZS s kniznicou'!$A$2:$A$1092,1,FALSE),0)</f>
        <v>0</v>
      </c>
      <c r="F1795" s="450" t="str">
        <f t="shared" si="39"/>
        <v>do 50</v>
      </c>
      <c r="G1795" s="451" t="str">
        <f t="shared" si="39"/>
        <v>251 a viac</v>
      </c>
      <c r="H1795" s="428"/>
      <c r="I1795" s="428"/>
    </row>
    <row r="1796" spans="2:9">
      <c r="B1796" s="116">
        <v>31780784</v>
      </c>
      <c r="C1796" s="119">
        <v>0</v>
      </c>
      <c r="D1796" s="120">
        <f>VLOOKUP(B1796,[3]ziaci!$A$1:$B$2102,2,FALSE)</f>
        <v>236.66666666666663</v>
      </c>
      <c r="E1796" s="119">
        <f>IFERROR(VLOOKUP(B1796,'[3]ZS s kniznicou'!$A$2:$A$1092,1,FALSE),0)</f>
        <v>0</v>
      </c>
      <c r="F1796" s="450" t="str">
        <f t="shared" si="39"/>
        <v>do 50</v>
      </c>
      <c r="G1796" s="451" t="str">
        <f t="shared" si="39"/>
        <v>151-250</v>
      </c>
      <c r="H1796" s="428"/>
      <c r="I1796" s="428"/>
    </row>
    <row r="1797" spans="2:9">
      <c r="B1797" s="116">
        <v>31780792</v>
      </c>
      <c r="C1797" s="119">
        <v>0</v>
      </c>
      <c r="D1797" s="120">
        <f>VLOOKUP(B1797,[3]ziaci!$A$1:$B$2102,2,FALSE)</f>
        <v>308</v>
      </c>
      <c r="E1797" s="119">
        <f>IFERROR(VLOOKUP(B1797,'[3]ZS s kniznicou'!$A$2:$A$1092,1,FALSE),0)</f>
        <v>0</v>
      </c>
      <c r="F1797" s="450" t="str">
        <f t="shared" si="39"/>
        <v>do 50</v>
      </c>
      <c r="G1797" s="451" t="str">
        <f t="shared" si="39"/>
        <v>251 a viac</v>
      </c>
      <c r="H1797" s="428"/>
      <c r="I1797" s="428"/>
    </row>
    <row r="1798" spans="2:9">
      <c r="B1798" s="116">
        <v>37942620</v>
      </c>
      <c r="C1798" s="119">
        <v>0</v>
      </c>
      <c r="D1798" s="120">
        <f>VLOOKUP(B1798,[3]ziaci!$A$1:$B$2102,2,FALSE)</f>
        <v>16.333333333333332</v>
      </c>
      <c r="E1798" s="119">
        <f>IFERROR(VLOOKUP(B1798,'[3]ZS s kniznicou'!$A$2:$A$1092,1,FALSE),0)</f>
        <v>37942620</v>
      </c>
      <c r="F1798" s="450" t="str">
        <f t="shared" si="39"/>
        <v>do 50</v>
      </c>
      <c r="G1798" s="451" t="str">
        <f t="shared" si="39"/>
        <v>do 50</v>
      </c>
      <c r="H1798" s="428"/>
      <c r="I1798" s="428"/>
    </row>
    <row r="1799" spans="2:9">
      <c r="B1799" s="116">
        <v>31780831</v>
      </c>
      <c r="C1799" s="119">
        <v>0</v>
      </c>
      <c r="D1799" s="120">
        <f>VLOOKUP(B1799,[3]ziaci!$A$1:$B$2102,2,FALSE)</f>
        <v>362.66666666666663</v>
      </c>
      <c r="E1799" s="119">
        <f>IFERROR(VLOOKUP(B1799,'[3]ZS s kniznicou'!$A$2:$A$1092,1,FALSE),0)</f>
        <v>0</v>
      </c>
      <c r="F1799" s="450" t="str">
        <f t="shared" si="39"/>
        <v>do 50</v>
      </c>
      <c r="G1799" s="451" t="str">
        <f t="shared" si="39"/>
        <v>251 a viac</v>
      </c>
      <c r="H1799" s="428"/>
      <c r="I1799" s="428"/>
    </row>
    <row r="1800" spans="2:9">
      <c r="B1800" s="116">
        <v>710060718</v>
      </c>
      <c r="C1800" s="119">
        <v>0</v>
      </c>
      <c r="D1800" s="120">
        <f>VLOOKUP(B1800,[3]ziaci!$A$1:$B$2102,2,FALSE)</f>
        <v>16.333333333333332</v>
      </c>
      <c r="E1800" s="119">
        <f>IFERROR(VLOOKUP(B1800,'[3]ZS s kniznicou'!$A$2:$A$1092,1,FALSE),0)</f>
        <v>710060718</v>
      </c>
      <c r="F1800" s="450" t="str">
        <f t="shared" si="39"/>
        <v>do 50</v>
      </c>
      <c r="G1800" s="451" t="str">
        <f t="shared" si="39"/>
        <v>do 50</v>
      </c>
      <c r="H1800" s="428"/>
      <c r="I1800" s="428"/>
    </row>
    <row r="1801" spans="2:9">
      <c r="B1801" s="116">
        <v>31768873</v>
      </c>
      <c r="C1801" s="119">
        <v>0</v>
      </c>
      <c r="D1801" s="120">
        <f>VLOOKUP(B1801,[3]ziaci!$A$1:$B$2102,2,FALSE)</f>
        <v>291</v>
      </c>
      <c r="E1801" s="119">
        <f>IFERROR(VLOOKUP(B1801,'[3]ZS s kniznicou'!$A$2:$A$1092,1,FALSE),0)</f>
        <v>0</v>
      </c>
      <c r="F1801" s="450" t="str">
        <f t="shared" si="39"/>
        <v>do 50</v>
      </c>
      <c r="G1801" s="451" t="str">
        <f t="shared" si="39"/>
        <v>251 a viac</v>
      </c>
      <c r="H1801" s="428"/>
      <c r="I1801" s="428"/>
    </row>
    <row r="1802" spans="2:9">
      <c r="B1802" s="116">
        <v>31768989</v>
      </c>
      <c r="C1802" s="119">
        <v>0</v>
      </c>
      <c r="D1802" s="120">
        <f>VLOOKUP(B1802,[3]ziaci!$A$1:$B$2102,2,FALSE)</f>
        <v>805</v>
      </c>
      <c r="E1802" s="119">
        <f>IFERROR(VLOOKUP(B1802,'[3]ZS s kniznicou'!$A$2:$A$1092,1,FALSE),0)</f>
        <v>0</v>
      </c>
      <c r="F1802" s="450" t="str">
        <f t="shared" si="39"/>
        <v>do 50</v>
      </c>
      <c r="G1802" s="451" t="str">
        <f t="shared" si="39"/>
        <v>251 a viac</v>
      </c>
      <c r="H1802" s="428"/>
      <c r="I1802" s="428"/>
    </row>
    <row r="1803" spans="2:9">
      <c r="B1803" s="116">
        <v>31810527</v>
      </c>
      <c r="C1803" s="119">
        <v>0</v>
      </c>
      <c r="D1803" s="120">
        <f>VLOOKUP(B1803,[3]ziaci!$A$1:$B$2102,2,FALSE)</f>
        <v>345.33333333333331</v>
      </c>
      <c r="E1803" s="119">
        <f>IFERROR(VLOOKUP(B1803,'[3]ZS s kniznicou'!$A$2:$A$1092,1,FALSE),0)</f>
        <v>0</v>
      </c>
      <c r="F1803" s="450" t="str">
        <f t="shared" si="39"/>
        <v>do 50</v>
      </c>
      <c r="G1803" s="451" t="str">
        <f t="shared" si="39"/>
        <v>251 a viac</v>
      </c>
      <c r="H1803" s="428"/>
      <c r="I1803" s="428"/>
    </row>
    <row r="1804" spans="2:9">
      <c r="B1804" s="116">
        <v>36060968</v>
      </c>
      <c r="C1804" s="119">
        <v>0</v>
      </c>
      <c r="D1804" s="120">
        <f>VLOOKUP(B1804,[3]ziaci!$A$1:$B$2102,2,FALSE)</f>
        <v>479.66666666666663</v>
      </c>
      <c r="E1804" s="119">
        <f>IFERROR(VLOOKUP(B1804,'[3]ZS s kniznicou'!$A$2:$A$1092,1,FALSE),0)</f>
        <v>0</v>
      </c>
      <c r="F1804" s="450" t="str">
        <f t="shared" si="39"/>
        <v>do 50</v>
      </c>
      <c r="G1804" s="451" t="str">
        <f t="shared" si="39"/>
        <v>251 a viac</v>
      </c>
      <c r="H1804" s="428"/>
      <c r="I1804" s="428"/>
    </row>
    <row r="1805" spans="2:9">
      <c r="B1805" s="116">
        <v>42170915</v>
      </c>
      <c r="C1805" s="119">
        <v>0</v>
      </c>
      <c r="D1805" s="120">
        <f>VLOOKUP(B1805,[3]ziaci!$A$1:$B$2102,2,FALSE)</f>
        <v>552.66666666666663</v>
      </c>
      <c r="E1805" s="119">
        <f>IFERROR(VLOOKUP(B1805,'[3]ZS s kniznicou'!$A$2:$A$1092,1,FALSE),0)</f>
        <v>0</v>
      </c>
      <c r="F1805" s="450" t="str">
        <f t="shared" si="39"/>
        <v>do 50</v>
      </c>
      <c r="G1805" s="451" t="str">
        <f t="shared" si="39"/>
        <v>251 a viac</v>
      </c>
      <c r="H1805" s="428"/>
      <c r="I1805" s="428"/>
    </row>
    <row r="1806" spans="2:9">
      <c r="B1806" s="116">
        <v>31754945</v>
      </c>
      <c r="C1806" s="119">
        <v>0</v>
      </c>
      <c r="D1806" s="120">
        <f>VLOOKUP(B1806,[3]ziaci!$A$1:$B$2102,2,FALSE)</f>
        <v>259.66666666666663</v>
      </c>
      <c r="E1806" s="119">
        <f>IFERROR(VLOOKUP(B1806,'[3]ZS s kniznicou'!$A$2:$A$1092,1,FALSE),0)</f>
        <v>0</v>
      </c>
      <c r="F1806" s="450" t="str">
        <f t="shared" si="39"/>
        <v>do 50</v>
      </c>
      <c r="G1806" s="451" t="str">
        <f t="shared" si="39"/>
        <v>251 a viac</v>
      </c>
      <c r="H1806" s="428"/>
      <c r="I1806" s="428"/>
    </row>
    <row r="1807" spans="2:9">
      <c r="B1807" s="116">
        <v>710166559</v>
      </c>
      <c r="C1807" s="119">
        <v>0</v>
      </c>
      <c r="D1807" s="120">
        <f>VLOOKUP(B1807,[3]ziaci!$A$1:$B$2102,2,FALSE)</f>
        <v>28.333333333333332</v>
      </c>
      <c r="E1807" s="119">
        <f>IFERROR(VLOOKUP(B1807,'[3]ZS s kniznicou'!$A$2:$A$1092,1,FALSE),0)</f>
        <v>0</v>
      </c>
      <c r="F1807" s="450" t="str">
        <f t="shared" si="39"/>
        <v>do 50</v>
      </c>
      <c r="G1807" s="451" t="str">
        <f t="shared" si="39"/>
        <v>do 50</v>
      </c>
      <c r="H1807" s="428"/>
      <c r="I1807" s="428"/>
    </row>
    <row r="1808" spans="2:9">
      <c r="B1808" s="116">
        <v>17643902</v>
      </c>
      <c r="C1808" s="119">
        <v>0</v>
      </c>
      <c r="D1808" s="120">
        <f>VLOOKUP(B1808,[3]ziaci!$A$1:$B$2102,2,FALSE)</f>
        <v>509.99999999999994</v>
      </c>
      <c r="E1808" s="119">
        <f>IFERROR(VLOOKUP(B1808,'[3]ZS s kniznicou'!$A$2:$A$1092,1,FALSE),0)</f>
        <v>0</v>
      </c>
      <c r="F1808" s="450" t="str">
        <f t="shared" si="39"/>
        <v>do 50</v>
      </c>
      <c r="G1808" s="451" t="str">
        <f t="shared" si="39"/>
        <v>251 a viac</v>
      </c>
      <c r="H1808" s="428"/>
      <c r="I1808" s="428"/>
    </row>
    <row r="1809" spans="2:9">
      <c r="B1809" s="116">
        <v>710060815</v>
      </c>
      <c r="C1809" s="119">
        <v>0</v>
      </c>
      <c r="D1809" s="120">
        <f>VLOOKUP(B1809,[3]ziaci!$A$1:$B$2102,2,FALSE)</f>
        <v>31</v>
      </c>
      <c r="E1809" s="119">
        <f>IFERROR(VLOOKUP(B1809,'[3]ZS s kniznicou'!$A$2:$A$1092,1,FALSE),0)</f>
        <v>710060815</v>
      </c>
      <c r="F1809" s="450" t="str">
        <f t="shared" si="39"/>
        <v>do 50</v>
      </c>
      <c r="G1809" s="451" t="str">
        <f t="shared" si="39"/>
        <v>do 50</v>
      </c>
      <c r="H1809" s="428"/>
      <c r="I1809" s="428"/>
    </row>
    <row r="1810" spans="2:9">
      <c r="B1810" s="116">
        <v>17318858</v>
      </c>
      <c r="C1810" s="119">
        <v>0</v>
      </c>
      <c r="D1810" s="120">
        <f>VLOOKUP(B1810,[3]ziaci!$A$1:$B$2102,2,FALSE)</f>
        <v>529.33333333333326</v>
      </c>
      <c r="E1810" s="119">
        <f>IFERROR(VLOOKUP(B1810,'[3]ZS s kniznicou'!$A$2:$A$1092,1,FALSE),0)</f>
        <v>0</v>
      </c>
      <c r="F1810" s="450" t="str">
        <f t="shared" si="39"/>
        <v>do 50</v>
      </c>
      <c r="G1810" s="451" t="str">
        <f t="shared" si="39"/>
        <v>251 a viac</v>
      </c>
      <c r="H1810" s="428"/>
      <c r="I1810" s="428"/>
    </row>
    <row r="1811" spans="2:9">
      <c r="B1811" s="116">
        <v>31826288</v>
      </c>
      <c r="C1811" s="119">
        <v>0</v>
      </c>
      <c r="D1811" s="120">
        <f>VLOOKUP(B1811,[3]ziaci!$A$1:$B$2102,2,FALSE)</f>
        <v>21.333333333333332</v>
      </c>
      <c r="E1811" s="119">
        <f>IFERROR(VLOOKUP(B1811,'[3]ZS s kniznicou'!$A$2:$A$1092,1,FALSE),0)</f>
        <v>0</v>
      </c>
      <c r="F1811" s="450" t="str">
        <f t="shared" si="39"/>
        <v>do 50</v>
      </c>
      <c r="G1811" s="451" t="str">
        <f t="shared" si="39"/>
        <v>do 50</v>
      </c>
      <c r="H1811" s="428"/>
      <c r="I1811" s="428"/>
    </row>
    <row r="1812" spans="2:9">
      <c r="B1812" s="116">
        <v>37942603</v>
      </c>
      <c r="C1812" s="119">
        <v>0</v>
      </c>
      <c r="D1812" s="120">
        <f>VLOOKUP(B1812,[3]ziaci!$A$1:$B$2102,2,FALSE)</f>
        <v>18.333333333333332</v>
      </c>
      <c r="E1812" s="119">
        <f>IFERROR(VLOOKUP(B1812,'[3]ZS s kniznicou'!$A$2:$A$1092,1,FALSE),0)</f>
        <v>37942603</v>
      </c>
      <c r="F1812" s="450" t="str">
        <f t="shared" si="39"/>
        <v>do 50</v>
      </c>
      <c r="G1812" s="451" t="str">
        <f t="shared" si="39"/>
        <v>do 50</v>
      </c>
      <c r="H1812" s="428"/>
      <c r="I1812" s="428"/>
    </row>
    <row r="1813" spans="2:9">
      <c r="B1813" s="116">
        <v>42176182</v>
      </c>
      <c r="C1813" s="119">
        <v>0</v>
      </c>
      <c r="D1813" s="120">
        <f>VLOOKUP(B1813,[3]ziaci!$A$1:$B$2102,2,FALSE)</f>
        <v>643.33333333333326</v>
      </c>
      <c r="E1813" s="119">
        <f>IFERROR(VLOOKUP(B1813,'[3]ZS s kniznicou'!$A$2:$A$1092,1,FALSE),0)</f>
        <v>0</v>
      </c>
      <c r="F1813" s="450" t="str">
        <f t="shared" si="39"/>
        <v>do 50</v>
      </c>
      <c r="G1813" s="451" t="str">
        <f t="shared" si="39"/>
        <v>251 a viac</v>
      </c>
      <c r="H1813" s="428"/>
      <c r="I1813" s="428"/>
    </row>
    <row r="1814" spans="2:9">
      <c r="B1814" s="116">
        <v>42263352</v>
      </c>
      <c r="C1814" s="119">
        <v>0</v>
      </c>
      <c r="D1814" s="120">
        <f>VLOOKUP(B1814,[3]ziaci!$A$1:$B$2102,2,FALSE)</f>
        <v>213</v>
      </c>
      <c r="E1814" s="119">
        <f>IFERROR(VLOOKUP(B1814,'[3]ZS s kniznicou'!$A$2:$A$1092,1,FALSE),0)</f>
        <v>0</v>
      </c>
      <c r="F1814" s="450" t="str">
        <f t="shared" si="39"/>
        <v>do 50</v>
      </c>
      <c r="G1814" s="451" t="str">
        <f t="shared" si="39"/>
        <v>151-250</v>
      </c>
      <c r="H1814" s="428"/>
      <c r="I1814" s="428"/>
    </row>
    <row r="1815" spans="2:9">
      <c r="B1815" s="116">
        <v>30809193</v>
      </c>
      <c r="C1815" s="119">
        <v>0</v>
      </c>
      <c r="D1815" s="120">
        <f>VLOOKUP(B1815,[3]ziaci!$A$1:$B$2102,2,FALSE)</f>
        <v>827.66666666666652</v>
      </c>
      <c r="E1815" s="119">
        <f>IFERROR(VLOOKUP(B1815,'[3]ZS s kniznicou'!$A$2:$A$1092,1,FALSE),0)</f>
        <v>0</v>
      </c>
      <c r="F1815" s="450" t="str">
        <f t="shared" ref="F1815:G1878" si="40">IF(C1815&lt;51,"do 50",IF(C1815&lt;151,"51-150",IF(C1815&lt;251,"151-250","251 a viac")))</f>
        <v>do 50</v>
      </c>
      <c r="G1815" s="451" t="str">
        <f t="shared" si="40"/>
        <v>251 a viac</v>
      </c>
      <c r="H1815" s="428"/>
      <c r="I1815" s="428"/>
    </row>
    <row r="1816" spans="2:9">
      <c r="B1816" s="116">
        <v>36069833</v>
      </c>
      <c r="C1816" s="119">
        <v>0</v>
      </c>
      <c r="D1816" s="120">
        <f>VLOOKUP(B1816,[3]ziaci!$A$1:$B$2102,2,FALSE)</f>
        <v>234.66666666666666</v>
      </c>
      <c r="E1816" s="119">
        <f>IFERROR(VLOOKUP(B1816,'[3]ZS s kniznicou'!$A$2:$A$1092,1,FALSE),0)</f>
        <v>0</v>
      </c>
      <c r="F1816" s="450" t="str">
        <f t="shared" si="40"/>
        <v>do 50</v>
      </c>
      <c r="G1816" s="451" t="str">
        <f t="shared" si="40"/>
        <v>151-250</v>
      </c>
      <c r="H1816" s="428"/>
      <c r="I1816" s="428"/>
    </row>
    <row r="1817" spans="2:9">
      <c r="B1817" s="116">
        <v>42409136</v>
      </c>
      <c r="C1817" s="119">
        <v>0</v>
      </c>
      <c r="D1817" s="120">
        <f>VLOOKUP(B1817,[3]ziaci!$A$1:$B$2102,2,FALSE)</f>
        <v>81.333333333333329</v>
      </c>
      <c r="E1817" s="119">
        <f>IFERROR(VLOOKUP(B1817,'[3]ZS s kniznicou'!$A$2:$A$1092,1,FALSE),0)</f>
        <v>0</v>
      </c>
      <c r="F1817" s="450" t="str">
        <f t="shared" si="40"/>
        <v>do 50</v>
      </c>
      <c r="G1817" s="451" t="str">
        <f t="shared" si="40"/>
        <v>51-150</v>
      </c>
      <c r="H1817" s="428"/>
      <c r="I1817" s="428"/>
    </row>
    <row r="1818" spans="2:9">
      <c r="B1818" s="116">
        <v>710224460</v>
      </c>
      <c r="C1818" s="119">
        <v>0</v>
      </c>
      <c r="D1818" s="120">
        <f>VLOOKUP(B1818,[3]ziaci!$A$1:$B$2102,2,FALSE)</f>
        <v>122.66666666666666</v>
      </c>
      <c r="E1818" s="119">
        <f>IFERROR(VLOOKUP(B1818,'[3]ZS s kniznicou'!$A$2:$A$1092,1,FALSE),0)</f>
        <v>0</v>
      </c>
      <c r="F1818" s="450" t="str">
        <f t="shared" si="40"/>
        <v>do 50</v>
      </c>
      <c r="G1818" s="451" t="str">
        <f t="shared" si="40"/>
        <v>51-150</v>
      </c>
      <c r="H1818" s="428"/>
      <c r="I1818" s="428"/>
    </row>
    <row r="1819" spans="2:9">
      <c r="B1819" s="116">
        <v>710061137</v>
      </c>
      <c r="C1819" s="119">
        <v>0</v>
      </c>
      <c r="D1819" s="120">
        <f>VLOOKUP(B1819,[3]ziaci!$A$1:$B$2102,2,FALSE)</f>
        <v>5.333333333333333</v>
      </c>
      <c r="E1819" s="119">
        <f>IFERROR(VLOOKUP(B1819,'[3]ZS s kniznicou'!$A$2:$A$1092,1,FALSE),0)</f>
        <v>0</v>
      </c>
      <c r="F1819" s="450" t="str">
        <f t="shared" si="40"/>
        <v>do 50</v>
      </c>
      <c r="G1819" s="451" t="str">
        <f t="shared" si="40"/>
        <v>do 50</v>
      </c>
      <c r="H1819" s="428"/>
      <c r="I1819" s="428"/>
    </row>
    <row r="1820" spans="2:9">
      <c r="B1820" s="116">
        <v>710213603</v>
      </c>
      <c r="C1820" s="119">
        <v>0</v>
      </c>
      <c r="D1820" s="120">
        <f>VLOOKUP(B1820,[3]ziaci!$A$1:$B$2102,2,FALSE)</f>
        <v>407.66666666666663</v>
      </c>
      <c r="E1820" s="119">
        <f>IFERROR(VLOOKUP(B1820,'[3]ZS s kniznicou'!$A$2:$A$1092,1,FALSE),0)</f>
        <v>0</v>
      </c>
      <c r="F1820" s="450" t="str">
        <f t="shared" si="40"/>
        <v>do 50</v>
      </c>
      <c r="G1820" s="451" t="str">
        <f t="shared" si="40"/>
        <v>251 a viac</v>
      </c>
      <c r="H1820" s="428"/>
      <c r="I1820" s="428"/>
    </row>
    <row r="1821" spans="2:9">
      <c r="B1821" s="116">
        <v>42169623</v>
      </c>
      <c r="C1821" s="119">
        <v>0</v>
      </c>
      <c r="D1821" s="120">
        <f>VLOOKUP(B1821,[3]ziaci!$A$1:$B$2102,2,FALSE)</f>
        <v>128.33333333333331</v>
      </c>
      <c r="E1821" s="119">
        <f>IFERROR(VLOOKUP(B1821,'[3]ZS s kniznicou'!$A$2:$A$1092,1,FALSE),0)</f>
        <v>0</v>
      </c>
      <c r="F1821" s="450" t="str">
        <f t="shared" si="40"/>
        <v>do 50</v>
      </c>
      <c r="G1821" s="451" t="str">
        <f t="shared" si="40"/>
        <v>51-150</v>
      </c>
      <c r="H1821" s="428"/>
      <c r="I1821" s="428"/>
    </row>
    <row r="1822" spans="2:9">
      <c r="B1822" s="116">
        <v>42183529</v>
      </c>
      <c r="C1822" s="119">
        <v>0</v>
      </c>
      <c r="D1822" s="120">
        <f>VLOOKUP(B1822,[3]ziaci!$A$1:$B$2102,2,FALSE)</f>
        <v>419.66666666666663</v>
      </c>
      <c r="E1822" s="119">
        <f>IFERROR(VLOOKUP(B1822,'[3]ZS s kniznicou'!$A$2:$A$1092,1,FALSE),0)</f>
        <v>0</v>
      </c>
      <c r="F1822" s="450" t="str">
        <f t="shared" si="40"/>
        <v>do 50</v>
      </c>
      <c r="G1822" s="451" t="str">
        <f t="shared" si="40"/>
        <v>251 a viac</v>
      </c>
      <c r="H1822" s="428"/>
      <c r="I1822" s="428"/>
    </row>
    <row r="1823" spans="2:9">
      <c r="B1823" s="116">
        <v>710224133</v>
      </c>
      <c r="C1823" s="119">
        <v>0</v>
      </c>
      <c r="D1823" s="120">
        <f>VLOOKUP(B1823,[3]ziaci!$A$1:$B$2102,2,FALSE)</f>
        <v>17</v>
      </c>
      <c r="E1823" s="119">
        <f>IFERROR(VLOOKUP(B1823,'[3]ZS s kniznicou'!$A$2:$A$1092,1,FALSE),0)</f>
        <v>0</v>
      </c>
      <c r="F1823" s="450" t="str">
        <f t="shared" si="40"/>
        <v>do 50</v>
      </c>
      <c r="G1823" s="451" t="str">
        <f t="shared" si="40"/>
        <v>do 50</v>
      </c>
      <c r="H1823" s="428"/>
      <c r="I1823" s="428"/>
    </row>
    <row r="1824" spans="2:9">
      <c r="B1824" s="116">
        <v>710061250</v>
      </c>
      <c r="C1824" s="119">
        <v>0</v>
      </c>
      <c r="D1824" s="120" t="e">
        <f>VLOOKUP(B1824,[3]ziaci!$A$1:$B$2102,2,FALSE)</f>
        <v>#N/A</v>
      </c>
      <c r="E1824" s="119">
        <f>IFERROR(VLOOKUP(B1824,'[3]ZS s kniznicou'!$A$2:$A$1092,1,FALSE),0)</f>
        <v>0</v>
      </c>
      <c r="F1824" s="450" t="str">
        <f t="shared" si="40"/>
        <v>do 50</v>
      </c>
      <c r="G1824" s="451" t="e">
        <f t="shared" si="40"/>
        <v>#N/A</v>
      </c>
      <c r="H1824" s="428"/>
      <c r="I1824" s="428"/>
    </row>
    <row r="1825" spans="2:9">
      <c r="B1825" s="116">
        <v>50448692</v>
      </c>
      <c r="C1825" s="119">
        <v>0</v>
      </c>
      <c r="D1825" s="120">
        <f>VLOOKUP(B1825,[3]ziaci!$A$1:$B$2102,2,FALSE)</f>
        <v>39.666666666666664</v>
      </c>
      <c r="E1825" s="119">
        <f>IFERROR(VLOOKUP(B1825,'[3]ZS s kniznicou'!$A$2:$A$1092,1,FALSE),0)</f>
        <v>0</v>
      </c>
      <c r="F1825" s="450" t="str">
        <f t="shared" si="40"/>
        <v>do 50</v>
      </c>
      <c r="G1825" s="451" t="str">
        <f t="shared" si="40"/>
        <v>do 50</v>
      </c>
      <c r="H1825" s="428"/>
      <c r="I1825" s="428"/>
    </row>
    <row r="1826" spans="2:9">
      <c r="B1826" s="116">
        <v>42258031</v>
      </c>
      <c r="C1826" s="119">
        <v>0</v>
      </c>
      <c r="D1826" s="120">
        <f>VLOOKUP(B1826,[3]ziaci!$A$1:$B$2102,2,FALSE)</f>
        <v>105.66666666666666</v>
      </c>
      <c r="E1826" s="119">
        <f>IFERROR(VLOOKUP(B1826,'[3]ZS s kniznicou'!$A$2:$A$1092,1,FALSE),0)</f>
        <v>0</v>
      </c>
      <c r="F1826" s="450" t="str">
        <f t="shared" si="40"/>
        <v>do 50</v>
      </c>
      <c r="G1826" s="451" t="str">
        <f t="shared" si="40"/>
        <v>51-150</v>
      </c>
      <c r="H1826" s="428"/>
      <c r="I1826" s="428"/>
    </row>
    <row r="1827" spans="2:9">
      <c r="B1827" s="116">
        <v>710229640</v>
      </c>
      <c r="C1827" s="119">
        <v>0</v>
      </c>
      <c r="D1827" s="120">
        <f>VLOOKUP(B1827,[3]ziaci!$A$1:$B$2102,2,FALSE)</f>
        <v>134.66666666666666</v>
      </c>
      <c r="E1827" s="119">
        <f>IFERROR(VLOOKUP(B1827,'[3]ZS s kniznicou'!$A$2:$A$1092,1,FALSE),0)</f>
        <v>0</v>
      </c>
      <c r="F1827" s="450" t="str">
        <f t="shared" si="40"/>
        <v>do 50</v>
      </c>
      <c r="G1827" s="451" t="str">
        <f t="shared" si="40"/>
        <v>51-150</v>
      </c>
      <c r="H1827" s="428"/>
      <c r="I1827" s="428"/>
    </row>
    <row r="1828" spans="2:9">
      <c r="B1828" s="116">
        <v>50723227</v>
      </c>
      <c r="C1828" s="119">
        <v>0</v>
      </c>
      <c r="D1828" s="120">
        <f>VLOOKUP(B1828,[3]ziaci!$A$1:$B$2102,2,FALSE)</f>
        <v>28</v>
      </c>
      <c r="E1828" s="119">
        <f>IFERROR(VLOOKUP(B1828,'[3]ZS s kniznicou'!$A$2:$A$1092,1,FALSE),0)</f>
        <v>0</v>
      </c>
      <c r="F1828" s="450" t="str">
        <f t="shared" si="40"/>
        <v>do 50</v>
      </c>
      <c r="G1828" s="451" t="str">
        <f t="shared" si="40"/>
        <v>do 50</v>
      </c>
      <c r="H1828" s="428"/>
      <c r="I1828" s="428"/>
    </row>
    <row r="1829" spans="2:9">
      <c r="B1829" s="116">
        <v>710061331</v>
      </c>
      <c r="C1829" s="119">
        <v>0</v>
      </c>
      <c r="D1829" s="120">
        <f>VLOOKUP(B1829,[3]ziaci!$A$1:$B$2102,2,FALSE)</f>
        <v>9.3333333333333321</v>
      </c>
      <c r="E1829" s="119">
        <f>IFERROR(VLOOKUP(B1829,'[3]ZS s kniznicou'!$A$2:$A$1092,1,FALSE),0)</f>
        <v>710061331</v>
      </c>
      <c r="F1829" s="450" t="str">
        <f t="shared" si="40"/>
        <v>do 50</v>
      </c>
      <c r="G1829" s="451" t="str">
        <f t="shared" si="40"/>
        <v>do 50</v>
      </c>
      <c r="H1829" s="428"/>
      <c r="I1829" s="428"/>
    </row>
    <row r="1830" spans="2:9">
      <c r="B1830" s="116">
        <v>42447445</v>
      </c>
      <c r="C1830" s="119">
        <v>0</v>
      </c>
      <c r="D1830" s="120">
        <f>VLOOKUP(B1830,[3]ziaci!$A$1:$B$2102,2,FALSE)</f>
        <v>235</v>
      </c>
      <c r="E1830" s="119">
        <f>IFERROR(VLOOKUP(B1830,'[3]ZS s kniznicou'!$A$2:$A$1092,1,FALSE),0)</f>
        <v>0</v>
      </c>
      <c r="F1830" s="450" t="str">
        <f t="shared" si="40"/>
        <v>do 50</v>
      </c>
      <c r="G1830" s="451" t="str">
        <f t="shared" si="40"/>
        <v>151-250</v>
      </c>
      <c r="H1830" s="428"/>
      <c r="I1830" s="428"/>
    </row>
    <row r="1831" spans="2:9">
      <c r="B1831" s="116">
        <v>42448484</v>
      </c>
      <c r="C1831" s="119">
        <v>0</v>
      </c>
      <c r="D1831" s="120">
        <f>VLOOKUP(B1831,[3]ziaci!$A$1:$B$2102,2,FALSE)</f>
        <v>251.99999999999997</v>
      </c>
      <c r="E1831" s="119">
        <f>IFERROR(VLOOKUP(B1831,'[3]ZS s kniznicou'!$A$2:$A$1092,1,FALSE),0)</f>
        <v>0</v>
      </c>
      <c r="F1831" s="450" t="str">
        <f t="shared" si="40"/>
        <v>do 50</v>
      </c>
      <c r="G1831" s="451" t="str">
        <f t="shared" si="40"/>
        <v>251 a viac</v>
      </c>
      <c r="H1831" s="428"/>
      <c r="I1831" s="428"/>
    </row>
    <row r="1832" spans="2:9">
      <c r="B1832" s="116">
        <v>31789188</v>
      </c>
      <c r="C1832" s="119">
        <v>0</v>
      </c>
      <c r="D1832" s="120">
        <f>VLOOKUP(B1832,[3]ziaci!$A$1:$B$2102,2,FALSE)</f>
        <v>126.33333333333331</v>
      </c>
      <c r="E1832" s="119">
        <f>IFERROR(VLOOKUP(B1832,'[3]ZS s kniznicou'!$A$2:$A$1092,1,FALSE),0)</f>
        <v>0</v>
      </c>
      <c r="F1832" s="450" t="str">
        <f t="shared" si="40"/>
        <v>do 50</v>
      </c>
      <c r="G1832" s="451" t="str">
        <f t="shared" si="40"/>
        <v>51-150</v>
      </c>
      <c r="H1832" s="428"/>
      <c r="I1832" s="428"/>
    </row>
    <row r="1833" spans="2:9">
      <c r="B1833" s="116">
        <v>50537431</v>
      </c>
      <c r="C1833" s="119">
        <v>0</v>
      </c>
      <c r="D1833" s="120">
        <f>VLOOKUP(B1833,[3]ziaci!$A$1:$B$2102,2,FALSE)</f>
        <v>14.999999999999998</v>
      </c>
      <c r="E1833" s="119">
        <f>IFERROR(VLOOKUP(B1833,'[3]ZS s kniznicou'!$A$2:$A$1092,1,FALSE),0)</f>
        <v>0</v>
      </c>
      <c r="F1833" s="450" t="str">
        <f t="shared" si="40"/>
        <v>do 50</v>
      </c>
      <c r="G1833" s="451" t="str">
        <f t="shared" si="40"/>
        <v>do 50</v>
      </c>
      <c r="H1833" s="428"/>
      <c r="I1833" s="428"/>
    </row>
    <row r="1834" spans="2:9">
      <c r="B1834" s="116">
        <v>42364531</v>
      </c>
      <c r="C1834" s="119">
        <v>0</v>
      </c>
      <c r="D1834" s="120">
        <f>VLOOKUP(B1834,[3]ziaci!$A$1:$B$2102,2,FALSE)</f>
        <v>103.33333333333331</v>
      </c>
      <c r="E1834" s="119">
        <f>IFERROR(VLOOKUP(B1834,'[3]ZS s kniznicou'!$A$2:$A$1092,1,FALSE),0)</f>
        <v>0</v>
      </c>
      <c r="F1834" s="450" t="str">
        <f t="shared" si="40"/>
        <v>do 50</v>
      </c>
      <c r="G1834" s="451" t="str">
        <f t="shared" si="40"/>
        <v>51-150</v>
      </c>
      <c r="H1834" s="428"/>
      <c r="I1834" s="428"/>
    </row>
    <row r="1835" spans="2:9">
      <c r="B1835" s="116">
        <v>710055501</v>
      </c>
      <c r="C1835" s="119">
        <v>0</v>
      </c>
      <c r="D1835" s="120">
        <f>VLOOKUP(B1835,[3]ziaci!$A$1:$B$2102,2,FALSE)</f>
        <v>7</v>
      </c>
      <c r="E1835" s="119">
        <f>IFERROR(VLOOKUP(B1835,'[3]ZS s kniznicou'!$A$2:$A$1092,1,FALSE),0)</f>
        <v>0</v>
      </c>
      <c r="F1835" s="450" t="str">
        <f t="shared" si="40"/>
        <v>do 50</v>
      </c>
      <c r="G1835" s="451" t="str">
        <f t="shared" si="40"/>
        <v>do 50</v>
      </c>
      <c r="H1835" s="428"/>
      <c r="I1835" s="428"/>
    </row>
    <row r="1836" spans="2:9">
      <c r="B1836" s="116">
        <v>52250270</v>
      </c>
      <c r="C1836" s="119">
        <v>0</v>
      </c>
      <c r="D1836" s="120">
        <f>VLOOKUP(B1836,[3]ziaci!$A$1:$B$2102,2,FALSE)</f>
        <v>94.333333333333329</v>
      </c>
      <c r="E1836" s="119">
        <f>IFERROR(VLOOKUP(B1836,'[3]ZS s kniznicou'!$A$2:$A$1092,1,FALSE),0)</f>
        <v>0</v>
      </c>
      <c r="F1836" s="450" t="str">
        <f t="shared" si="40"/>
        <v>do 50</v>
      </c>
      <c r="G1836" s="451" t="str">
        <f t="shared" si="40"/>
        <v>51-150</v>
      </c>
      <c r="H1836" s="428"/>
      <c r="I1836" s="428"/>
    </row>
    <row r="1837" spans="2:9">
      <c r="B1837" s="116">
        <v>37847571</v>
      </c>
      <c r="C1837" s="119">
        <v>0</v>
      </c>
      <c r="D1837" s="120">
        <f>VLOOKUP(B1837,[3]ziaci!$A$1:$B$2102,2,FALSE)</f>
        <v>23.666666666666664</v>
      </c>
      <c r="E1837" s="119">
        <f>IFERROR(VLOOKUP(B1837,'[3]ZS s kniznicou'!$A$2:$A$1092,1,FALSE),0)</f>
        <v>0</v>
      </c>
      <c r="F1837" s="450" t="str">
        <f t="shared" si="40"/>
        <v>do 50</v>
      </c>
      <c r="G1837" s="451" t="str">
        <f t="shared" si="40"/>
        <v>do 50</v>
      </c>
      <c r="H1837" s="428"/>
      <c r="I1837" s="428"/>
    </row>
    <row r="1838" spans="2:9">
      <c r="B1838" s="116">
        <v>710160860</v>
      </c>
      <c r="C1838" s="119">
        <v>0</v>
      </c>
      <c r="D1838" s="120">
        <f>VLOOKUP(B1838,[3]ziaci!$A$1:$B$2102,2,FALSE)</f>
        <v>81.666666666666657</v>
      </c>
      <c r="E1838" s="119">
        <f>IFERROR(VLOOKUP(B1838,'[3]ZS s kniznicou'!$A$2:$A$1092,1,FALSE),0)</f>
        <v>0</v>
      </c>
      <c r="F1838" s="450" t="str">
        <f t="shared" si="40"/>
        <v>do 50</v>
      </c>
      <c r="G1838" s="451" t="str">
        <f t="shared" si="40"/>
        <v>51-150</v>
      </c>
      <c r="H1838" s="428"/>
      <c r="I1838" s="428"/>
    </row>
    <row r="1839" spans="2:9">
      <c r="B1839" s="116">
        <v>710055854</v>
      </c>
      <c r="C1839" s="119">
        <v>0</v>
      </c>
      <c r="D1839" s="120">
        <f>VLOOKUP(B1839,[3]ziaci!$A$1:$B$2102,2,FALSE)</f>
        <v>17.333333333333332</v>
      </c>
      <c r="E1839" s="119">
        <f>IFERROR(VLOOKUP(B1839,'[3]ZS s kniznicou'!$A$2:$A$1092,1,FALSE),0)</f>
        <v>0</v>
      </c>
      <c r="F1839" s="450" t="str">
        <f t="shared" si="40"/>
        <v>do 50</v>
      </c>
      <c r="G1839" s="451" t="str">
        <f t="shared" si="40"/>
        <v>do 50</v>
      </c>
      <c r="H1839" s="428"/>
      <c r="I1839" s="428"/>
    </row>
    <row r="1840" spans="2:9">
      <c r="B1840" s="116">
        <v>710055846</v>
      </c>
      <c r="C1840" s="119">
        <v>0</v>
      </c>
      <c r="D1840" s="120">
        <f>VLOOKUP(B1840,[3]ziaci!$A$1:$B$2102,2,FALSE)</f>
        <v>25</v>
      </c>
      <c r="E1840" s="119">
        <f>IFERROR(VLOOKUP(B1840,'[3]ZS s kniznicou'!$A$2:$A$1092,1,FALSE),0)</f>
        <v>0</v>
      </c>
      <c r="F1840" s="450" t="str">
        <f t="shared" si="40"/>
        <v>do 50</v>
      </c>
      <c r="G1840" s="451" t="str">
        <f t="shared" si="40"/>
        <v>do 50</v>
      </c>
      <c r="H1840" s="428"/>
      <c r="I1840" s="428"/>
    </row>
    <row r="1841" spans="2:9">
      <c r="B1841" s="116">
        <v>710055870</v>
      </c>
      <c r="C1841" s="119">
        <v>0</v>
      </c>
      <c r="D1841" s="120">
        <f>VLOOKUP(B1841,[3]ziaci!$A$1:$B$2102,2,FALSE)</f>
        <v>30.999999999999996</v>
      </c>
      <c r="E1841" s="119">
        <f>IFERROR(VLOOKUP(B1841,'[3]ZS s kniznicou'!$A$2:$A$1092,1,FALSE),0)</f>
        <v>0</v>
      </c>
      <c r="F1841" s="450" t="str">
        <f t="shared" si="40"/>
        <v>do 50</v>
      </c>
      <c r="G1841" s="451" t="str">
        <f t="shared" si="40"/>
        <v>do 50</v>
      </c>
      <c r="H1841" s="428"/>
      <c r="I1841" s="428"/>
    </row>
    <row r="1842" spans="2:9">
      <c r="B1842" s="116">
        <v>710055889</v>
      </c>
      <c r="C1842" s="119">
        <v>0</v>
      </c>
      <c r="D1842" s="120">
        <f>VLOOKUP(B1842,[3]ziaci!$A$1:$B$2102,2,FALSE)</f>
        <v>24.666666666666664</v>
      </c>
      <c r="E1842" s="119">
        <f>IFERROR(VLOOKUP(B1842,'[3]ZS s kniznicou'!$A$2:$A$1092,1,FALSE),0)</f>
        <v>0</v>
      </c>
      <c r="F1842" s="450" t="str">
        <f t="shared" si="40"/>
        <v>do 50</v>
      </c>
      <c r="G1842" s="451" t="str">
        <f t="shared" si="40"/>
        <v>do 50</v>
      </c>
      <c r="H1842" s="428"/>
      <c r="I1842" s="428"/>
    </row>
    <row r="1843" spans="2:9">
      <c r="B1843" s="116">
        <v>710056141</v>
      </c>
      <c r="C1843" s="119">
        <v>0</v>
      </c>
      <c r="D1843" s="120">
        <f>VLOOKUP(B1843,[3]ziaci!$A$1:$B$2102,2,FALSE)</f>
        <v>14.666666666666664</v>
      </c>
      <c r="E1843" s="119">
        <f>IFERROR(VLOOKUP(B1843,'[3]ZS s kniznicou'!$A$2:$A$1092,1,FALSE),0)</f>
        <v>0</v>
      </c>
      <c r="F1843" s="450" t="str">
        <f t="shared" si="40"/>
        <v>do 50</v>
      </c>
      <c r="G1843" s="451" t="str">
        <f t="shared" si="40"/>
        <v>do 50</v>
      </c>
      <c r="H1843" s="428"/>
      <c r="I1843" s="428"/>
    </row>
    <row r="1844" spans="2:9">
      <c r="B1844" s="116">
        <v>37837095</v>
      </c>
      <c r="C1844" s="119">
        <v>0</v>
      </c>
      <c r="D1844" s="120">
        <f>VLOOKUP(B1844,[3]ziaci!$A$1:$B$2102,2,FALSE)</f>
        <v>148</v>
      </c>
      <c r="E1844" s="119">
        <f>IFERROR(VLOOKUP(B1844,'[3]ZS s kniznicou'!$A$2:$A$1092,1,FALSE),0)</f>
        <v>0</v>
      </c>
      <c r="F1844" s="450" t="str">
        <f t="shared" si="40"/>
        <v>do 50</v>
      </c>
      <c r="G1844" s="451" t="str">
        <f t="shared" si="40"/>
        <v>51-150</v>
      </c>
      <c r="H1844" s="428"/>
      <c r="I1844" s="428"/>
    </row>
    <row r="1845" spans="2:9">
      <c r="B1845" s="116">
        <v>710057075</v>
      </c>
      <c r="C1845" s="119">
        <v>0</v>
      </c>
      <c r="D1845" s="120">
        <f>VLOOKUP(B1845,[3]ziaci!$A$1:$B$2102,2,FALSE)</f>
        <v>23</v>
      </c>
      <c r="E1845" s="119">
        <f>IFERROR(VLOOKUP(B1845,'[3]ZS s kniznicou'!$A$2:$A$1092,1,FALSE),0)</f>
        <v>0</v>
      </c>
      <c r="F1845" s="450" t="str">
        <f t="shared" si="40"/>
        <v>do 50</v>
      </c>
      <c r="G1845" s="451" t="str">
        <f t="shared" si="40"/>
        <v>do 50</v>
      </c>
      <c r="H1845" s="428"/>
      <c r="I1845" s="428"/>
    </row>
    <row r="1846" spans="2:9">
      <c r="B1846" s="116">
        <v>710057105</v>
      </c>
      <c r="C1846" s="119">
        <v>0</v>
      </c>
      <c r="D1846" s="120">
        <f>VLOOKUP(B1846,[3]ziaci!$A$1:$B$2102,2,FALSE)</f>
        <v>19.333333333333332</v>
      </c>
      <c r="E1846" s="119">
        <f>IFERROR(VLOOKUP(B1846,'[3]ZS s kniznicou'!$A$2:$A$1092,1,FALSE),0)</f>
        <v>0</v>
      </c>
      <c r="F1846" s="450" t="str">
        <f t="shared" si="40"/>
        <v>do 50</v>
      </c>
      <c r="G1846" s="451" t="str">
        <f t="shared" si="40"/>
        <v>do 50</v>
      </c>
      <c r="H1846" s="428"/>
      <c r="I1846" s="428"/>
    </row>
    <row r="1847" spans="2:9">
      <c r="B1847" s="116">
        <v>710057130</v>
      </c>
      <c r="C1847" s="119">
        <v>0</v>
      </c>
      <c r="D1847" s="120">
        <f>VLOOKUP(B1847,[3]ziaci!$A$1:$B$2102,2,FALSE)</f>
        <v>16</v>
      </c>
      <c r="E1847" s="119">
        <f>IFERROR(VLOOKUP(B1847,'[3]ZS s kniznicou'!$A$2:$A$1092,1,FALSE),0)</f>
        <v>0</v>
      </c>
      <c r="F1847" s="450" t="str">
        <f t="shared" si="40"/>
        <v>do 50</v>
      </c>
      <c r="G1847" s="451" t="str">
        <f t="shared" si="40"/>
        <v>do 50</v>
      </c>
      <c r="H1847" s="428"/>
      <c r="I1847" s="428"/>
    </row>
    <row r="1848" spans="2:9">
      <c r="B1848" s="116">
        <v>710057237</v>
      </c>
      <c r="C1848" s="119">
        <v>0</v>
      </c>
      <c r="D1848" s="120">
        <f>VLOOKUP(B1848,[3]ziaci!$A$1:$B$2102,2,FALSE)</f>
        <v>24.666666666666664</v>
      </c>
      <c r="E1848" s="119">
        <f>IFERROR(VLOOKUP(B1848,'[3]ZS s kniznicou'!$A$2:$A$1092,1,FALSE),0)</f>
        <v>0</v>
      </c>
      <c r="F1848" s="450" t="str">
        <f t="shared" si="40"/>
        <v>do 50</v>
      </c>
      <c r="G1848" s="451" t="str">
        <f t="shared" si="40"/>
        <v>do 50</v>
      </c>
      <c r="H1848" s="428"/>
      <c r="I1848" s="428"/>
    </row>
    <row r="1849" spans="2:9">
      <c r="B1849" s="116">
        <v>710178387</v>
      </c>
      <c r="C1849" s="119">
        <v>0</v>
      </c>
      <c r="D1849" s="120">
        <f>VLOOKUP(B1849,[3]ziaci!$A$1:$B$2102,2,FALSE)</f>
        <v>22.666666666666664</v>
      </c>
      <c r="E1849" s="119">
        <f>IFERROR(VLOOKUP(B1849,'[3]ZS s kniznicou'!$A$2:$A$1092,1,FALSE),0)</f>
        <v>0</v>
      </c>
      <c r="F1849" s="450" t="str">
        <f t="shared" si="40"/>
        <v>do 50</v>
      </c>
      <c r="G1849" s="451" t="str">
        <f t="shared" si="40"/>
        <v>do 50</v>
      </c>
      <c r="H1849" s="428"/>
      <c r="I1849" s="428"/>
    </row>
    <row r="1850" spans="2:9">
      <c r="B1850" s="116">
        <v>710057270</v>
      </c>
      <c r="C1850" s="119">
        <v>0</v>
      </c>
      <c r="D1850" s="120">
        <f>VLOOKUP(B1850,[3]ziaci!$A$1:$B$2102,2,FALSE)</f>
        <v>34.333333333333329</v>
      </c>
      <c r="E1850" s="119">
        <f>IFERROR(VLOOKUP(B1850,'[3]ZS s kniznicou'!$A$2:$A$1092,1,FALSE),0)</f>
        <v>0</v>
      </c>
      <c r="F1850" s="450" t="str">
        <f t="shared" si="40"/>
        <v>do 50</v>
      </c>
      <c r="G1850" s="451" t="str">
        <f t="shared" si="40"/>
        <v>do 50</v>
      </c>
      <c r="H1850" s="428"/>
      <c r="I1850" s="428"/>
    </row>
    <row r="1851" spans="2:9">
      <c r="B1851" s="116">
        <v>37838504</v>
      </c>
      <c r="C1851" s="119">
        <v>0</v>
      </c>
      <c r="D1851" s="120">
        <f>VLOOKUP(B1851,[3]ziaci!$A$1:$B$2102,2,FALSE)</f>
        <v>160</v>
      </c>
      <c r="E1851" s="119">
        <f>IFERROR(VLOOKUP(B1851,'[3]ZS s kniznicou'!$A$2:$A$1092,1,FALSE),0)</f>
        <v>0</v>
      </c>
      <c r="F1851" s="450" t="str">
        <f t="shared" si="40"/>
        <v>do 50</v>
      </c>
      <c r="G1851" s="451" t="str">
        <f t="shared" si="40"/>
        <v>151-250</v>
      </c>
      <c r="H1851" s="428"/>
      <c r="I1851" s="428"/>
    </row>
    <row r="1852" spans="2:9">
      <c r="B1852" s="116">
        <v>37840657</v>
      </c>
      <c r="C1852" s="119">
        <v>0</v>
      </c>
      <c r="D1852" s="120">
        <f>VLOOKUP(B1852,[3]ziaci!$A$1:$B$2102,2,FALSE)</f>
        <v>27.333333333333332</v>
      </c>
      <c r="E1852" s="119">
        <f>IFERROR(VLOOKUP(B1852,'[3]ZS s kniznicou'!$A$2:$A$1092,1,FALSE),0)</f>
        <v>0</v>
      </c>
      <c r="F1852" s="450" t="str">
        <f t="shared" si="40"/>
        <v>do 50</v>
      </c>
      <c r="G1852" s="451" t="str">
        <f t="shared" si="40"/>
        <v>do 50</v>
      </c>
      <c r="H1852" s="428"/>
      <c r="I1852" s="428"/>
    </row>
    <row r="1853" spans="2:9">
      <c r="B1853" s="116">
        <v>710057342</v>
      </c>
      <c r="C1853" s="119">
        <v>0</v>
      </c>
      <c r="D1853" s="120">
        <f>VLOOKUP(B1853,[3]ziaci!$A$1:$B$2102,2,FALSE)</f>
        <v>26.333333333333329</v>
      </c>
      <c r="E1853" s="119">
        <f>IFERROR(VLOOKUP(B1853,'[3]ZS s kniznicou'!$A$2:$A$1092,1,FALSE),0)</f>
        <v>0</v>
      </c>
      <c r="F1853" s="450" t="str">
        <f t="shared" si="40"/>
        <v>do 50</v>
      </c>
      <c r="G1853" s="451" t="str">
        <f t="shared" si="40"/>
        <v>do 50</v>
      </c>
      <c r="H1853" s="428"/>
      <c r="I1853" s="428"/>
    </row>
    <row r="1854" spans="2:9">
      <c r="B1854" s="116">
        <v>37837079</v>
      </c>
      <c r="C1854" s="119">
        <v>0</v>
      </c>
      <c r="D1854" s="120">
        <f>VLOOKUP(B1854,[3]ziaci!$A$1:$B$2102,2,FALSE)</f>
        <v>135</v>
      </c>
      <c r="E1854" s="119">
        <f>IFERROR(VLOOKUP(B1854,'[3]ZS s kniznicou'!$A$2:$A$1092,1,FALSE),0)</f>
        <v>0</v>
      </c>
      <c r="F1854" s="450" t="str">
        <f t="shared" si="40"/>
        <v>do 50</v>
      </c>
      <c r="G1854" s="451" t="str">
        <f t="shared" si="40"/>
        <v>51-150</v>
      </c>
      <c r="H1854" s="428"/>
      <c r="I1854" s="428"/>
    </row>
    <row r="1855" spans="2:9">
      <c r="B1855" s="116">
        <v>710057369</v>
      </c>
      <c r="C1855" s="119">
        <v>0</v>
      </c>
      <c r="D1855" s="120">
        <f>VLOOKUP(B1855,[3]ziaci!$A$1:$B$2102,2,FALSE)</f>
        <v>27.333333333333332</v>
      </c>
      <c r="E1855" s="119">
        <f>IFERROR(VLOOKUP(B1855,'[3]ZS s kniznicou'!$A$2:$A$1092,1,FALSE),0)</f>
        <v>0</v>
      </c>
      <c r="F1855" s="450" t="str">
        <f t="shared" si="40"/>
        <v>do 50</v>
      </c>
      <c r="G1855" s="451" t="str">
        <f t="shared" si="40"/>
        <v>do 50</v>
      </c>
      <c r="H1855" s="428"/>
      <c r="I1855" s="428"/>
    </row>
    <row r="1856" spans="2:9">
      <c r="B1856" s="116">
        <v>36080772</v>
      </c>
      <c r="C1856" s="119">
        <v>0</v>
      </c>
      <c r="D1856" s="120">
        <f>VLOOKUP(B1856,[3]ziaci!$A$1:$B$2102,2,FALSE)</f>
        <v>713</v>
      </c>
      <c r="E1856" s="119">
        <f>IFERROR(VLOOKUP(B1856,'[3]ZS s kniznicou'!$A$2:$A$1092,1,FALSE),0)</f>
        <v>0</v>
      </c>
      <c r="F1856" s="450" t="str">
        <f t="shared" si="40"/>
        <v>do 50</v>
      </c>
      <c r="G1856" s="451" t="str">
        <f t="shared" si="40"/>
        <v>251 a viac</v>
      </c>
      <c r="H1856" s="428"/>
      <c r="I1856" s="428"/>
    </row>
    <row r="1857" spans="2:9">
      <c r="B1857" s="116">
        <v>37850946</v>
      </c>
      <c r="C1857" s="119">
        <v>0</v>
      </c>
      <c r="D1857" s="120">
        <f>VLOOKUP(B1857,[3]ziaci!$A$1:$B$2102,2,FALSE)</f>
        <v>23.666666666666664</v>
      </c>
      <c r="E1857" s="119">
        <f>IFERROR(VLOOKUP(B1857,'[3]ZS s kniznicou'!$A$2:$A$1092,1,FALSE),0)</f>
        <v>0</v>
      </c>
      <c r="F1857" s="450" t="str">
        <f t="shared" si="40"/>
        <v>do 50</v>
      </c>
      <c r="G1857" s="451" t="str">
        <f t="shared" si="40"/>
        <v>do 50</v>
      </c>
      <c r="H1857" s="428"/>
      <c r="I1857" s="428"/>
    </row>
    <row r="1858" spans="2:9">
      <c r="B1858" s="116">
        <v>37836480</v>
      </c>
      <c r="C1858" s="119">
        <v>0</v>
      </c>
      <c r="D1858" s="120">
        <f>VLOOKUP(B1858,[3]ziaci!$A$1:$B$2102,2,FALSE)</f>
        <v>127.33333333333333</v>
      </c>
      <c r="E1858" s="119">
        <f>IFERROR(VLOOKUP(B1858,'[3]ZS s kniznicou'!$A$2:$A$1092,1,FALSE),0)</f>
        <v>0</v>
      </c>
      <c r="F1858" s="450" t="str">
        <f t="shared" si="40"/>
        <v>do 50</v>
      </c>
      <c r="G1858" s="451" t="str">
        <f t="shared" si="40"/>
        <v>51-150</v>
      </c>
      <c r="H1858" s="428"/>
      <c r="I1858" s="428"/>
    </row>
    <row r="1859" spans="2:9">
      <c r="B1859" s="116">
        <v>710057962</v>
      </c>
      <c r="C1859" s="119">
        <v>0</v>
      </c>
      <c r="D1859" s="120">
        <f>VLOOKUP(B1859,[3]ziaci!$A$1:$B$2102,2,FALSE)</f>
        <v>32.333333333333329</v>
      </c>
      <c r="E1859" s="119">
        <f>IFERROR(VLOOKUP(B1859,'[3]ZS s kniznicou'!$A$2:$A$1092,1,FALSE),0)</f>
        <v>0</v>
      </c>
      <c r="F1859" s="450" t="str">
        <f t="shared" si="40"/>
        <v>do 50</v>
      </c>
      <c r="G1859" s="451" t="str">
        <f t="shared" si="40"/>
        <v>do 50</v>
      </c>
      <c r="H1859" s="428"/>
      <c r="I1859" s="428"/>
    </row>
    <row r="1860" spans="2:9">
      <c r="B1860" s="116">
        <v>37984756</v>
      </c>
      <c r="C1860" s="119">
        <v>0</v>
      </c>
      <c r="D1860" s="120">
        <f>VLOOKUP(B1860,[3]ziaci!$A$1:$B$2102,2,FALSE)</f>
        <v>32</v>
      </c>
      <c r="E1860" s="119">
        <f>IFERROR(VLOOKUP(B1860,'[3]ZS s kniznicou'!$A$2:$A$1092,1,FALSE),0)</f>
        <v>0</v>
      </c>
      <c r="F1860" s="450" t="str">
        <f t="shared" si="40"/>
        <v>do 50</v>
      </c>
      <c r="G1860" s="451" t="str">
        <f t="shared" si="40"/>
        <v>do 50</v>
      </c>
      <c r="H1860" s="428"/>
      <c r="I1860" s="428"/>
    </row>
    <row r="1861" spans="2:9">
      <c r="B1861" s="116">
        <v>36090387</v>
      </c>
      <c r="C1861" s="119">
        <v>0</v>
      </c>
      <c r="D1861" s="120">
        <f>VLOOKUP(B1861,[3]ziaci!$A$1:$B$2102,2,FALSE)</f>
        <v>148</v>
      </c>
      <c r="E1861" s="119">
        <f>IFERROR(VLOOKUP(B1861,'[3]ZS s kniznicou'!$A$2:$A$1092,1,FALSE),0)</f>
        <v>0</v>
      </c>
      <c r="F1861" s="450" t="str">
        <f t="shared" si="40"/>
        <v>do 50</v>
      </c>
      <c r="G1861" s="451" t="str">
        <f t="shared" si="40"/>
        <v>51-150</v>
      </c>
      <c r="H1861" s="428"/>
      <c r="I1861" s="428"/>
    </row>
    <row r="1862" spans="2:9">
      <c r="B1862" s="116">
        <v>37836579</v>
      </c>
      <c r="C1862" s="119">
        <v>0</v>
      </c>
      <c r="D1862" s="120">
        <f>VLOOKUP(B1862,[3]ziaci!$A$1:$B$2102,2,FALSE)</f>
        <v>270.33333333333331</v>
      </c>
      <c r="E1862" s="119">
        <f>IFERROR(VLOOKUP(B1862,'[3]ZS s kniznicou'!$A$2:$A$1092,1,FALSE),0)</f>
        <v>0</v>
      </c>
      <c r="F1862" s="450" t="str">
        <f t="shared" si="40"/>
        <v>do 50</v>
      </c>
      <c r="G1862" s="451" t="str">
        <f t="shared" si="40"/>
        <v>251 a viac</v>
      </c>
      <c r="H1862" s="428"/>
      <c r="I1862" s="428"/>
    </row>
    <row r="1863" spans="2:9">
      <c r="B1863" s="116">
        <v>37836544</v>
      </c>
      <c r="C1863" s="119">
        <v>0</v>
      </c>
      <c r="D1863" s="120">
        <f>VLOOKUP(B1863,[3]ziaci!$A$1:$B$2102,2,FALSE)</f>
        <v>112.66666666666666</v>
      </c>
      <c r="E1863" s="119">
        <f>IFERROR(VLOOKUP(B1863,'[3]ZS s kniznicou'!$A$2:$A$1092,1,FALSE),0)</f>
        <v>0</v>
      </c>
      <c r="F1863" s="450" t="str">
        <f t="shared" si="40"/>
        <v>do 50</v>
      </c>
      <c r="G1863" s="451" t="str">
        <f t="shared" si="40"/>
        <v>51-150</v>
      </c>
      <c r="H1863" s="428"/>
      <c r="I1863" s="428"/>
    </row>
    <row r="1864" spans="2:9">
      <c r="B1864" s="116">
        <v>37877194</v>
      </c>
      <c r="C1864" s="119">
        <v>0</v>
      </c>
      <c r="D1864" s="120">
        <f>VLOOKUP(B1864,[3]ziaci!$A$1:$B$2102,2,FALSE)</f>
        <v>468.66666666666663</v>
      </c>
      <c r="E1864" s="119">
        <f>IFERROR(VLOOKUP(B1864,'[3]ZS s kniznicou'!$A$2:$A$1092,1,FALSE),0)</f>
        <v>37877194</v>
      </c>
      <c r="F1864" s="450" t="str">
        <f t="shared" si="40"/>
        <v>do 50</v>
      </c>
      <c r="G1864" s="451" t="str">
        <f t="shared" si="40"/>
        <v>251 a viac</v>
      </c>
      <c r="H1864" s="428"/>
      <c r="I1864" s="428"/>
    </row>
    <row r="1865" spans="2:9">
      <c r="B1865" s="116">
        <v>37842251</v>
      </c>
      <c r="C1865" s="119">
        <v>0</v>
      </c>
      <c r="D1865" s="120">
        <f>VLOOKUP(B1865,[3]ziaci!$A$1:$B$2102,2,FALSE)</f>
        <v>61.666666666666664</v>
      </c>
      <c r="E1865" s="119">
        <f>IFERROR(VLOOKUP(B1865,'[3]ZS s kniznicou'!$A$2:$A$1092,1,FALSE),0)</f>
        <v>0</v>
      </c>
      <c r="F1865" s="450" t="str">
        <f t="shared" si="40"/>
        <v>do 50</v>
      </c>
      <c r="G1865" s="451" t="str">
        <f t="shared" si="40"/>
        <v>51-150</v>
      </c>
      <c r="H1865" s="428"/>
      <c r="I1865" s="428"/>
    </row>
    <row r="1866" spans="2:9">
      <c r="B1866" s="116">
        <v>710058063</v>
      </c>
      <c r="C1866" s="119">
        <v>0</v>
      </c>
      <c r="D1866" s="120">
        <f>VLOOKUP(B1866,[3]ziaci!$A$1:$B$2102,2,FALSE)</f>
        <v>33</v>
      </c>
      <c r="E1866" s="119">
        <f>IFERROR(VLOOKUP(B1866,'[3]ZS s kniznicou'!$A$2:$A$1092,1,FALSE),0)</f>
        <v>0</v>
      </c>
      <c r="F1866" s="450" t="str">
        <f t="shared" si="40"/>
        <v>do 50</v>
      </c>
      <c r="G1866" s="451" t="str">
        <f t="shared" si="40"/>
        <v>do 50</v>
      </c>
      <c r="H1866" s="428"/>
      <c r="I1866" s="428"/>
    </row>
    <row r="1867" spans="2:9">
      <c r="B1867" s="116">
        <v>37836803</v>
      </c>
      <c r="C1867" s="119">
        <v>0</v>
      </c>
      <c r="D1867" s="120">
        <f>VLOOKUP(B1867,[3]ziaci!$A$1:$B$2102,2,FALSE)</f>
        <v>85.666666666666657</v>
      </c>
      <c r="E1867" s="119">
        <f>IFERROR(VLOOKUP(B1867,'[3]ZS s kniznicou'!$A$2:$A$1092,1,FALSE),0)</f>
        <v>0</v>
      </c>
      <c r="F1867" s="450" t="str">
        <f t="shared" si="40"/>
        <v>do 50</v>
      </c>
      <c r="G1867" s="451" t="str">
        <f t="shared" si="40"/>
        <v>51-150</v>
      </c>
      <c r="H1867" s="428"/>
      <c r="I1867" s="428"/>
    </row>
    <row r="1868" spans="2:9">
      <c r="B1868" s="116">
        <v>36093751</v>
      </c>
      <c r="C1868" s="119">
        <v>0</v>
      </c>
      <c r="D1868" s="120">
        <f>VLOOKUP(B1868,[3]ziaci!$A$1:$B$2102,2,FALSE)</f>
        <v>305.66666666666663</v>
      </c>
      <c r="E1868" s="119">
        <f>IFERROR(VLOOKUP(B1868,'[3]ZS s kniznicou'!$A$2:$A$1092,1,FALSE),0)</f>
        <v>0</v>
      </c>
      <c r="F1868" s="450" t="str">
        <f t="shared" si="40"/>
        <v>do 50</v>
      </c>
      <c r="G1868" s="451" t="str">
        <f t="shared" si="40"/>
        <v>251 a viac</v>
      </c>
      <c r="H1868" s="428"/>
      <c r="I1868" s="428"/>
    </row>
    <row r="1869" spans="2:9">
      <c r="B1869" s="116">
        <v>710058152</v>
      </c>
      <c r="C1869" s="119">
        <v>0</v>
      </c>
      <c r="D1869" s="120">
        <f>VLOOKUP(B1869,[3]ziaci!$A$1:$B$2102,2,FALSE)</f>
        <v>31.999999999999996</v>
      </c>
      <c r="E1869" s="119">
        <f>IFERROR(VLOOKUP(B1869,'[3]ZS s kniznicou'!$A$2:$A$1092,1,FALSE),0)</f>
        <v>0</v>
      </c>
      <c r="F1869" s="450" t="str">
        <f t="shared" si="40"/>
        <v>do 50</v>
      </c>
      <c r="G1869" s="451" t="str">
        <f t="shared" si="40"/>
        <v>do 50</v>
      </c>
      <c r="H1869" s="428"/>
      <c r="I1869" s="428"/>
    </row>
    <row r="1870" spans="2:9">
      <c r="B1870" s="116">
        <v>37836561</v>
      </c>
      <c r="C1870" s="119">
        <v>0</v>
      </c>
      <c r="D1870" s="120">
        <f>VLOOKUP(B1870,[3]ziaci!$A$1:$B$2102,2,FALSE)</f>
        <v>214.33333333333331</v>
      </c>
      <c r="E1870" s="119">
        <f>IFERROR(VLOOKUP(B1870,'[3]ZS s kniznicou'!$A$2:$A$1092,1,FALSE),0)</f>
        <v>0</v>
      </c>
      <c r="F1870" s="450" t="str">
        <f t="shared" si="40"/>
        <v>do 50</v>
      </c>
      <c r="G1870" s="451" t="str">
        <f t="shared" si="40"/>
        <v>151-250</v>
      </c>
      <c r="H1870" s="428"/>
      <c r="I1870" s="428"/>
    </row>
    <row r="1871" spans="2:9">
      <c r="B1871" s="116">
        <v>710055552</v>
      </c>
      <c r="C1871" s="119">
        <v>0</v>
      </c>
      <c r="D1871" s="120">
        <f>VLOOKUP(B1871,[3]ziaci!$A$1:$B$2102,2,FALSE)</f>
        <v>5</v>
      </c>
      <c r="E1871" s="119">
        <f>IFERROR(VLOOKUP(B1871,'[3]ZS s kniznicou'!$A$2:$A$1092,1,FALSE),0)</f>
        <v>0</v>
      </c>
      <c r="F1871" s="450" t="str">
        <f t="shared" si="40"/>
        <v>do 50</v>
      </c>
      <c r="G1871" s="451" t="str">
        <f t="shared" si="40"/>
        <v>do 50</v>
      </c>
      <c r="H1871" s="428"/>
      <c r="I1871" s="428"/>
    </row>
    <row r="1872" spans="2:9">
      <c r="B1872" s="116">
        <v>36080691</v>
      </c>
      <c r="C1872" s="119">
        <v>0</v>
      </c>
      <c r="D1872" s="120">
        <f>VLOOKUP(B1872,[3]ziaci!$A$1:$B$2102,2,FALSE)</f>
        <v>165.66666666666666</v>
      </c>
      <c r="E1872" s="119">
        <f>IFERROR(VLOOKUP(B1872,'[3]ZS s kniznicou'!$A$2:$A$1092,1,FALSE),0)</f>
        <v>0</v>
      </c>
      <c r="F1872" s="450" t="str">
        <f t="shared" si="40"/>
        <v>do 50</v>
      </c>
      <c r="G1872" s="451" t="str">
        <f t="shared" si="40"/>
        <v>151-250</v>
      </c>
      <c r="H1872" s="428"/>
      <c r="I1872" s="428"/>
    </row>
    <row r="1873" spans="2:9">
      <c r="B1873" s="116">
        <v>31875408</v>
      </c>
      <c r="C1873" s="119">
        <v>0</v>
      </c>
      <c r="D1873" s="120">
        <f>VLOOKUP(B1873,[3]ziaci!$A$1:$B$2102,2,FALSE)</f>
        <v>185.66666666666666</v>
      </c>
      <c r="E1873" s="119">
        <f>IFERROR(VLOOKUP(B1873,'[3]ZS s kniznicou'!$A$2:$A$1092,1,FALSE),0)</f>
        <v>0</v>
      </c>
      <c r="F1873" s="450" t="str">
        <f t="shared" si="40"/>
        <v>do 50</v>
      </c>
      <c r="G1873" s="451" t="str">
        <f t="shared" si="40"/>
        <v>151-250</v>
      </c>
      <c r="H1873" s="428"/>
      <c r="I1873" s="428"/>
    </row>
    <row r="1874" spans="2:9">
      <c r="B1874" s="116">
        <v>42401526</v>
      </c>
      <c r="C1874" s="119">
        <v>0</v>
      </c>
      <c r="D1874" s="120">
        <f>VLOOKUP(B1874,[3]ziaci!$A$1:$B$2102,2,FALSE)</f>
        <v>225</v>
      </c>
      <c r="E1874" s="119">
        <f>IFERROR(VLOOKUP(B1874,'[3]ZS s kniznicou'!$A$2:$A$1092,1,FALSE),0)</f>
        <v>0</v>
      </c>
      <c r="F1874" s="450" t="str">
        <f t="shared" si="40"/>
        <v>do 50</v>
      </c>
      <c r="G1874" s="451" t="str">
        <f t="shared" si="40"/>
        <v>151-250</v>
      </c>
      <c r="H1874" s="428"/>
      <c r="I1874" s="428"/>
    </row>
    <row r="1875" spans="2:9">
      <c r="B1875" s="116">
        <v>37990845</v>
      </c>
      <c r="C1875" s="119">
        <v>0</v>
      </c>
      <c r="D1875" s="120">
        <f>VLOOKUP(B1875,[3]ziaci!$A$1:$B$2102,2,FALSE)</f>
        <v>149</v>
      </c>
      <c r="E1875" s="119">
        <f>IFERROR(VLOOKUP(B1875,'[3]ZS s kniznicou'!$A$2:$A$1092,1,FALSE),0)</f>
        <v>0</v>
      </c>
      <c r="F1875" s="450" t="str">
        <f t="shared" si="40"/>
        <v>do 50</v>
      </c>
      <c r="G1875" s="451" t="str">
        <f t="shared" si="40"/>
        <v>51-150</v>
      </c>
      <c r="H1875" s="428"/>
      <c r="I1875" s="428"/>
    </row>
    <row r="1876" spans="2:9">
      <c r="B1876" s="116">
        <v>42165393</v>
      </c>
      <c r="C1876" s="119">
        <v>0</v>
      </c>
      <c r="D1876" s="120">
        <f>VLOOKUP(B1876,[3]ziaci!$A$1:$B$2102,2,FALSE)</f>
        <v>313.33333333333331</v>
      </c>
      <c r="E1876" s="119">
        <f>IFERROR(VLOOKUP(B1876,'[3]ZS s kniznicou'!$A$2:$A$1092,1,FALSE),0)</f>
        <v>0</v>
      </c>
      <c r="F1876" s="450" t="str">
        <f t="shared" si="40"/>
        <v>do 50</v>
      </c>
      <c r="G1876" s="451" t="str">
        <f t="shared" si="40"/>
        <v>251 a viac</v>
      </c>
      <c r="H1876" s="428"/>
      <c r="I1876" s="428"/>
    </row>
    <row r="1877" spans="2:9">
      <c r="B1877" s="116">
        <v>37877089</v>
      </c>
      <c r="C1877" s="119">
        <v>0</v>
      </c>
      <c r="D1877" s="120">
        <f>VLOOKUP(B1877,[3]ziaci!$A$1:$B$2102,2,FALSE)</f>
        <v>64</v>
      </c>
      <c r="E1877" s="119">
        <f>IFERROR(VLOOKUP(B1877,'[3]ZS s kniznicou'!$A$2:$A$1092,1,FALSE),0)</f>
        <v>37877089</v>
      </c>
      <c r="F1877" s="450" t="str">
        <f t="shared" si="40"/>
        <v>do 50</v>
      </c>
      <c r="G1877" s="451" t="str">
        <f t="shared" si="40"/>
        <v>51-150</v>
      </c>
      <c r="H1877" s="428"/>
      <c r="I1877" s="428"/>
    </row>
    <row r="1878" spans="2:9">
      <c r="B1878" s="116">
        <v>710057067</v>
      </c>
      <c r="C1878" s="119">
        <v>0</v>
      </c>
      <c r="D1878" s="120">
        <f>VLOOKUP(B1878,[3]ziaci!$A$1:$B$2102,2,FALSE)</f>
        <v>27.666666666666664</v>
      </c>
      <c r="E1878" s="119">
        <f>IFERROR(VLOOKUP(B1878,'[3]ZS s kniznicou'!$A$2:$A$1092,1,FALSE),0)</f>
        <v>0</v>
      </c>
      <c r="F1878" s="450" t="str">
        <f t="shared" si="40"/>
        <v>do 50</v>
      </c>
      <c r="G1878" s="451" t="str">
        <f t="shared" si="40"/>
        <v>do 50</v>
      </c>
      <c r="H1878" s="428"/>
      <c r="I1878" s="428"/>
    </row>
    <row r="1879" spans="2:9">
      <c r="B1879" s="116">
        <v>36127931</v>
      </c>
      <c r="C1879" s="119">
        <v>0</v>
      </c>
      <c r="D1879" s="120">
        <f>VLOOKUP(B1879,[3]ziaci!$A$1:$B$2102,2,FALSE)</f>
        <v>359</v>
      </c>
      <c r="E1879" s="119">
        <f>IFERROR(VLOOKUP(B1879,'[3]ZS s kniznicou'!$A$2:$A$1092,1,FALSE),0)</f>
        <v>0</v>
      </c>
      <c r="F1879" s="450" t="str">
        <f t="shared" ref="F1879:G1942" si="41">IF(C1879&lt;51,"do 50",IF(C1879&lt;151,"51-150",IF(C1879&lt;251,"151-250","251 a viac")))</f>
        <v>do 50</v>
      </c>
      <c r="G1879" s="451" t="str">
        <f t="shared" si="41"/>
        <v>251 a viac</v>
      </c>
      <c r="H1879" s="428"/>
      <c r="I1879" s="428"/>
    </row>
    <row r="1880" spans="2:9">
      <c r="B1880" s="116">
        <v>710057121</v>
      </c>
      <c r="C1880" s="119">
        <v>0</v>
      </c>
      <c r="D1880" s="120">
        <f>VLOOKUP(B1880,[3]ziaci!$A$1:$B$2102,2,FALSE)</f>
        <v>26.333333333333332</v>
      </c>
      <c r="E1880" s="119">
        <f>IFERROR(VLOOKUP(B1880,'[3]ZS s kniznicou'!$A$2:$A$1092,1,FALSE),0)</f>
        <v>0</v>
      </c>
      <c r="F1880" s="450" t="str">
        <f t="shared" si="41"/>
        <v>do 50</v>
      </c>
      <c r="G1880" s="451" t="str">
        <f t="shared" si="41"/>
        <v>do 50</v>
      </c>
      <c r="H1880" s="428"/>
      <c r="I1880" s="428"/>
    </row>
    <row r="1881" spans="2:9">
      <c r="B1881" s="116">
        <v>37944681</v>
      </c>
      <c r="C1881" s="119">
        <v>0</v>
      </c>
      <c r="D1881" s="120">
        <f>VLOOKUP(B1881,[3]ziaci!$A$1:$B$2102,2,FALSE)</f>
        <v>67</v>
      </c>
      <c r="E1881" s="119">
        <f>IFERROR(VLOOKUP(B1881,'[3]ZS s kniznicou'!$A$2:$A$1092,1,FALSE),0)</f>
        <v>37944681</v>
      </c>
      <c r="F1881" s="450" t="str">
        <f t="shared" si="41"/>
        <v>do 50</v>
      </c>
      <c r="G1881" s="451" t="str">
        <f t="shared" si="41"/>
        <v>51-150</v>
      </c>
      <c r="H1881" s="428"/>
      <c r="I1881" s="428"/>
    </row>
    <row r="1882" spans="2:9">
      <c r="B1882" s="116">
        <v>51253381</v>
      </c>
      <c r="C1882" s="119">
        <v>0</v>
      </c>
      <c r="D1882" s="120">
        <f>VLOOKUP(B1882,[3]ziaci!$A$1:$B$2102,2,FALSE)</f>
        <v>33.333333333333329</v>
      </c>
      <c r="E1882" s="119">
        <f>IFERROR(VLOOKUP(B1882,'[3]ZS s kniznicou'!$A$2:$A$1092,1,FALSE),0)</f>
        <v>0</v>
      </c>
      <c r="F1882" s="450" t="str">
        <f t="shared" si="41"/>
        <v>do 50</v>
      </c>
      <c r="G1882" s="451" t="str">
        <f t="shared" si="41"/>
        <v>do 50</v>
      </c>
      <c r="H1882" s="428"/>
      <c r="I1882" s="428"/>
    </row>
    <row r="1883" spans="2:9">
      <c r="B1883" s="116">
        <v>42285488</v>
      </c>
      <c r="C1883" s="119">
        <v>0</v>
      </c>
      <c r="D1883" s="120">
        <f>VLOOKUP(B1883,[3]ziaci!$A$1:$B$2102,2,FALSE)</f>
        <v>12.999999999999998</v>
      </c>
      <c r="E1883" s="119">
        <f>IFERROR(VLOOKUP(B1883,'[3]ZS s kniznicou'!$A$2:$A$1092,1,FALSE),0)</f>
        <v>0</v>
      </c>
      <c r="F1883" s="450" t="str">
        <f t="shared" si="41"/>
        <v>do 50</v>
      </c>
      <c r="G1883" s="451" t="str">
        <f t="shared" si="41"/>
        <v>do 50</v>
      </c>
      <c r="H1883" s="428"/>
      <c r="I1883" s="428"/>
    </row>
    <row r="1884" spans="2:9">
      <c r="B1884" s="116">
        <v>42238854</v>
      </c>
      <c r="C1884" s="119">
        <v>0</v>
      </c>
      <c r="D1884" s="120">
        <f>VLOOKUP(B1884,[3]ziaci!$A$1:$B$2102,2,FALSE)</f>
        <v>29.999999999999996</v>
      </c>
      <c r="E1884" s="119">
        <f>IFERROR(VLOOKUP(B1884,'[3]ZS s kniznicou'!$A$2:$A$1092,1,FALSE),0)</f>
        <v>42238854</v>
      </c>
      <c r="F1884" s="450" t="str">
        <f t="shared" si="41"/>
        <v>do 50</v>
      </c>
      <c r="G1884" s="451" t="str">
        <f t="shared" si="41"/>
        <v>do 50</v>
      </c>
      <c r="H1884" s="428"/>
      <c r="I1884" s="428"/>
    </row>
    <row r="1885" spans="2:9">
      <c r="B1885" s="116">
        <v>710057512</v>
      </c>
      <c r="C1885" s="119">
        <v>0</v>
      </c>
      <c r="D1885" s="120">
        <f>VLOOKUP(B1885,[3]ziaci!$A$1:$B$2102,2,FALSE)</f>
        <v>18</v>
      </c>
      <c r="E1885" s="119">
        <f>IFERROR(VLOOKUP(B1885,'[3]ZS s kniznicou'!$A$2:$A$1092,1,FALSE),0)</f>
        <v>0</v>
      </c>
      <c r="F1885" s="450" t="str">
        <f t="shared" si="41"/>
        <v>do 50</v>
      </c>
      <c r="G1885" s="451" t="str">
        <f t="shared" si="41"/>
        <v>do 50</v>
      </c>
      <c r="H1885" s="428"/>
      <c r="I1885" s="428"/>
    </row>
    <row r="1886" spans="2:9">
      <c r="B1886" s="116">
        <v>710057652</v>
      </c>
      <c r="C1886" s="119">
        <v>0</v>
      </c>
      <c r="D1886" s="120">
        <f>VLOOKUP(B1886,[3]ziaci!$A$1:$B$2102,2,FALSE)</f>
        <v>26.666666666666664</v>
      </c>
      <c r="E1886" s="119">
        <f>IFERROR(VLOOKUP(B1886,'[3]ZS s kniznicou'!$A$2:$A$1092,1,FALSE),0)</f>
        <v>0</v>
      </c>
      <c r="F1886" s="450" t="str">
        <f t="shared" si="41"/>
        <v>do 50</v>
      </c>
      <c r="G1886" s="451" t="str">
        <f t="shared" si="41"/>
        <v>do 50</v>
      </c>
      <c r="H1886" s="428"/>
      <c r="I1886" s="428"/>
    </row>
    <row r="1887" spans="2:9">
      <c r="B1887" s="116">
        <v>36126543</v>
      </c>
      <c r="C1887" s="119">
        <v>0</v>
      </c>
      <c r="D1887" s="120">
        <f>VLOOKUP(B1887,[3]ziaci!$A$1:$B$2102,2,FALSE)</f>
        <v>631.33333333333326</v>
      </c>
      <c r="E1887" s="119">
        <f>IFERROR(VLOOKUP(B1887,'[3]ZS s kniznicou'!$A$2:$A$1092,1,FALSE),0)</f>
        <v>0</v>
      </c>
      <c r="F1887" s="450" t="str">
        <f t="shared" si="41"/>
        <v>do 50</v>
      </c>
      <c r="G1887" s="451" t="str">
        <f t="shared" si="41"/>
        <v>251 a viac</v>
      </c>
      <c r="H1887" s="428"/>
      <c r="I1887" s="428"/>
    </row>
    <row r="1888" spans="2:9">
      <c r="B1888" s="116">
        <v>710057830</v>
      </c>
      <c r="C1888" s="119">
        <v>0</v>
      </c>
      <c r="D1888" s="120">
        <f>VLOOKUP(B1888,[3]ziaci!$A$1:$B$2102,2,FALSE)</f>
        <v>47</v>
      </c>
      <c r="E1888" s="119">
        <f>IFERROR(VLOOKUP(B1888,'[3]ZS s kniznicou'!$A$2:$A$1092,1,FALSE),0)</f>
        <v>0</v>
      </c>
      <c r="F1888" s="450" t="str">
        <f t="shared" si="41"/>
        <v>do 50</v>
      </c>
      <c r="G1888" s="451" t="str">
        <f t="shared" si="41"/>
        <v>do 50</v>
      </c>
      <c r="H1888" s="428"/>
      <c r="I1888" s="428"/>
    </row>
    <row r="1889" spans="2:9">
      <c r="B1889" s="116">
        <v>710057679</v>
      </c>
      <c r="C1889" s="119">
        <v>0</v>
      </c>
      <c r="D1889" s="120">
        <f>VLOOKUP(B1889,[3]ziaci!$A$1:$B$2102,2,FALSE)</f>
        <v>17.333333333333332</v>
      </c>
      <c r="E1889" s="119">
        <f>IFERROR(VLOOKUP(B1889,'[3]ZS s kniznicou'!$A$2:$A$1092,1,FALSE),0)</f>
        <v>0</v>
      </c>
      <c r="F1889" s="450" t="str">
        <f t="shared" si="41"/>
        <v>do 50</v>
      </c>
      <c r="G1889" s="451" t="str">
        <f t="shared" si="41"/>
        <v>do 50</v>
      </c>
      <c r="H1889" s="428"/>
      <c r="I1889" s="428"/>
    </row>
    <row r="1890" spans="2:9">
      <c r="B1890" s="116">
        <v>36125083</v>
      </c>
      <c r="C1890" s="119">
        <v>0</v>
      </c>
      <c r="D1890" s="120">
        <f>VLOOKUP(B1890,[3]ziaci!$A$1:$B$2102,2,FALSE)</f>
        <v>219.66666666666666</v>
      </c>
      <c r="E1890" s="119">
        <f>IFERROR(VLOOKUP(B1890,'[3]ZS s kniznicou'!$A$2:$A$1092,1,FALSE),0)</f>
        <v>0</v>
      </c>
      <c r="F1890" s="450" t="str">
        <f t="shared" si="41"/>
        <v>do 50</v>
      </c>
      <c r="G1890" s="451" t="str">
        <f t="shared" si="41"/>
        <v>151-250</v>
      </c>
      <c r="H1890" s="428"/>
      <c r="I1890" s="428"/>
    </row>
    <row r="1891" spans="2:9">
      <c r="B1891" s="116">
        <v>36129836</v>
      </c>
      <c r="C1891" s="119">
        <v>0</v>
      </c>
      <c r="D1891" s="120">
        <f>VLOOKUP(B1891,[3]ziaci!$A$1:$B$2102,2,FALSE)</f>
        <v>61.333333333333329</v>
      </c>
      <c r="E1891" s="119">
        <f>IFERROR(VLOOKUP(B1891,'[3]ZS s kniznicou'!$A$2:$A$1092,1,FALSE),0)</f>
        <v>0</v>
      </c>
      <c r="F1891" s="450" t="str">
        <f t="shared" si="41"/>
        <v>do 50</v>
      </c>
      <c r="G1891" s="451" t="str">
        <f t="shared" si="41"/>
        <v>51-150</v>
      </c>
      <c r="H1891" s="428"/>
      <c r="I1891" s="428"/>
    </row>
    <row r="1892" spans="2:9">
      <c r="B1892" s="116">
        <v>36125873</v>
      </c>
      <c r="C1892" s="119">
        <v>0</v>
      </c>
      <c r="D1892" s="120">
        <f>VLOOKUP(B1892,[3]ziaci!$A$1:$B$2102,2,FALSE)</f>
        <v>275.66666666666663</v>
      </c>
      <c r="E1892" s="119">
        <f>IFERROR(VLOOKUP(B1892,'[3]ZS s kniznicou'!$A$2:$A$1092,1,FALSE),0)</f>
        <v>0</v>
      </c>
      <c r="F1892" s="450" t="str">
        <f t="shared" si="41"/>
        <v>do 50</v>
      </c>
      <c r="G1892" s="451" t="str">
        <f t="shared" si="41"/>
        <v>251 a viac</v>
      </c>
      <c r="H1892" s="428"/>
      <c r="I1892" s="428"/>
    </row>
    <row r="1893" spans="2:9">
      <c r="B1893" s="116">
        <v>36129763</v>
      </c>
      <c r="C1893" s="119">
        <v>0</v>
      </c>
      <c r="D1893" s="120">
        <f>VLOOKUP(B1893,[3]ziaci!$A$1:$B$2102,2,FALSE)</f>
        <v>23.333333333333332</v>
      </c>
      <c r="E1893" s="119">
        <f>IFERROR(VLOOKUP(B1893,'[3]ZS s kniznicou'!$A$2:$A$1092,1,FALSE),0)</f>
        <v>0</v>
      </c>
      <c r="F1893" s="450" t="str">
        <f t="shared" si="41"/>
        <v>do 50</v>
      </c>
      <c r="G1893" s="451" t="str">
        <f t="shared" si="41"/>
        <v>do 50</v>
      </c>
      <c r="H1893" s="428"/>
      <c r="I1893" s="428"/>
    </row>
    <row r="1894" spans="2:9">
      <c r="B1894" s="116">
        <v>36125440</v>
      </c>
      <c r="C1894" s="119">
        <v>0</v>
      </c>
      <c r="D1894" s="120">
        <f>VLOOKUP(B1894,[3]ziaci!$A$1:$B$2102,2,FALSE)</f>
        <v>117.66666666666666</v>
      </c>
      <c r="E1894" s="119">
        <f>IFERROR(VLOOKUP(B1894,'[3]ZS s kniznicou'!$A$2:$A$1092,1,FALSE),0)</f>
        <v>0</v>
      </c>
      <c r="F1894" s="450" t="str">
        <f t="shared" si="41"/>
        <v>do 50</v>
      </c>
      <c r="G1894" s="451" t="str">
        <f t="shared" si="41"/>
        <v>51-150</v>
      </c>
      <c r="H1894" s="428"/>
      <c r="I1894" s="428"/>
    </row>
    <row r="1895" spans="2:9">
      <c r="B1895" s="116">
        <v>710062710</v>
      </c>
      <c r="C1895" s="119">
        <v>0</v>
      </c>
      <c r="D1895" s="120">
        <f>VLOOKUP(B1895,[3]ziaci!$A$1:$B$2102,2,FALSE)</f>
        <v>8</v>
      </c>
      <c r="E1895" s="119">
        <f>IFERROR(VLOOKUP(B1895,'[3]ZS s kniznicou'!$A$2:$A$1092,1,FALSE),0)</f>
        <v>710062710</v>
      </c>
      <c r="F1895" s="450" t="str">
        <f t="shared" si="41"/>
        <v>do 50</v>
      </c>
      <c r="G1895" s="451" t="str">
        <f t="shared" si="41"/>
        <v>do 50</v>
      </c>
      <c r="H1895" s="428"/>
      <c r="I1895" s="428"/>
    </row>
    <row r="1896" spans="2:9">
      <c r="B1896" s="116">
        <v>36125881</v>
      </c>
      <c r="C1896" s="119">
        <v>0</v>
      </c>
      <c r="D1896" s="120">
        <f>VLOOKUP(B1896,[3]ziaci!$A$1:$B$2102,2,FALSE)</f>
        <v>295.33333333333331</v>
      </c>
      <c r="E1896" s="119">
        <f>IFERROR(VLOOKUP(B1896,'[3]ZS s kniznicou'!$A$2:$A$1092,1,FALSE),0)</f>
        <v>0</v>
      </c>
      <c r="F1896" s="450" t="str">
        <f t="shared" si="41"/>
        <v>do 50</v>
      </c>
      <c r="G1896" s="451" t="str">
        <f t="shared" si="41"/>
        <v>251 a viac</v>
      </c>
      <c r="H1896" s="428"/>
      <c r="I1896" s="428"/>
    </row>
    <row r="1897" spans="2:9">
      <c r="B1897" s="116">
        <v>710062729</v>
      </c>
      <c r="C1897" s="119">
        <v>0</v>
      </c>
      <c r="D1897" s="120">
        <f>VLOOKUP(B1897,[3]ziaci!$A$1:$B$2102,2,FALSE)</f>
        <v>23.333333333333332</v>
      </c>
      <c r="E1897" s="119">
        <f>IFERROR(VLOOKUP(B1897,'[3]ZS s kniznicou'!$A$2:$A$1092,1,FALSE),0)</f>
        <v>710062729</v>
      </c>
      <c r="F1897" s="450" t="str">
        <f t="shared" si="41"/>
        <v>do 50</v>
      </c>
      <c r="G1897" s="451" t="str">
        <f t="shared" si="41"/>
        <v>do 50</v>
      </c>
      <c r="H1897" s="428"/>
      <c r="I1897" s="428"/>
    </row>
    <row r="1898" spans="2:9">
      <c r="B1898" s="116">
        <v>36125938</v>
      </c>
      <c r="C1898" s="119">
        <v>0</v>
      </c>
      <c r="D1898" s="120">
        <f>VLOOKUP(B1898,[3]ziaci!$A$1:$B$2102,2,FALSE)</f>
        <v>220.66666666666666</v>
      </c>
      <c r="E1898" s="119">
        <f>IFERROR(VLOOKUP(B1898,'[3]ZS s kniznicou'!$A$2:$A$1092,1,FALSE),0)</f>
        <v>0</v>
      </c>
      <c r="F1898" s="450" t="str">
        <f t="shared" si="41"/>
        <v>do 50</v>
      </c>
      <c r="G1898" s="451" t="str">
        <f t="shared" si="41"/>
        <v>151-250</v>
      </c>
      <c r="H1898" s="428"/>
      <c r="I1898" s="428"/>
    </row>
    <row r="1899" spans="2:9">
      <c r="B1899" s="116">
        <v>37944941</v>
      </c>
      <c r="C1899" s="119">
        <v>0</v>
      </c>
      <c r="D1899" s="120">
        <f>VLOOKUP(B1899,[3]ziaci!$A$1:$B$2102,2,FALSE)</f>
        <v>53.666666666666664</v>
      </c>
      <c r="E1899" s="119">
        <f>IFERROR(VLOOKUP(B1899,'[3]ZS s kniznicou'!$A$2:$A$1092,1,FALSE),0)</f>
        <v>37944941</v>
      </c>
      <c r="F1899" s="450" t="str">
        <f t="shared" si="41"/>
        <v>do 50</v>
      </c>
      <c r="G1899" s="451" t="str">
        <f t="shared" si="41"/>
        <v>51-150</v>
      </c>
      <c r="H1899" s="428"/>
      <c r="I1899" s="428"/>
    </row>
    <row r="1900" spans="2:9">
      <c r="B1900" s="116">
        <v>36129780</v>
      </c>
      <c r="C1900" s="119">
        <v>0</v>
      </c>
      <c r="D1900" s="120">
        <f>VLOOKUP(B1900,[3]ziaci!$A$1:$B$2102,2,FALSE)</f>
        <v>37.666666666666664</v>
      </c>
      <c r="E1900" s="119">
        <f>IFERROR(VLOOKUP(B1900,'[3]ZS s kniznicou'!$A$2:$A$1092,1,FALSE),0)</f>
        <v>0</v>
      </c>
      <c r="F1900" s="450" t="str">
        <f t="shared" si="41"/>
        <v>do 50</v>
      </c>
      <c r="G1900" s="451" t="str">
        <f t="shared" si="41"/>
        <v>do 50</v>
      </c>
      <c r="H1900" s="428"/>
      <c r="I1900" s="428"/>
    </row>
    <row r="1901" spans="2:9">
      <c r="B1901" s="116">
        <v>36129861</v>
      </c>
      <c r="C1901" s="119">
        <v>0</v>
      </c>
      <c r="D1901" s="120">
        <f>VLOOKUP(B1901,[3]ziaci!$A$1:$B$2102,2,FALSE)</f>
        <v>56.666666666666664</v>
      </c>
      <c r="E1901" s="119">
        <f>IFERROR(VLOOKUP(B1901,'[3]ZS s kniznicou'!$A$2:$A$1092,1,FALSE),0)</f>
        <v>0</v>
      </c>
      <c r="F1901" s="450" t="str">
        <f t="shared" si="41"/>
        <v>do 50</v>
      </c>
      <c r="G1901" s="451" t="str">
        <f t="shared" si="41"/>
        <v>51-150</v>
      </c>
      <c r="H1901" s="428"/>
      <c r="I1901" s="428"/>
    </row>
    <row r="1902" spans="2:9">
      <c r="B1902" s="116">
        <v>42025737</v>
      </c>
      <c r="C1902" s="119">
        <v>0</v>
      </c>
      <c r="D1902" s="120">
        <f>VLOOKUP(B1902,[3]ziaci!$A$1:$B$2102,2,FALSE)</f>
        <v>23.333333333333332</v>
      </c>
      <c r="E1902" s="119">
        <f>IFERROR(VLOOKUP(B1902,'[3]ZS s kniznicou'!$A$2:$A$1092,1,FALSE),0)</f>
        <v>0</v>
      </c>
      <c r="F1902" s="450" t="str">
        <f t="shared" si="41"/>
        <v>do 50</v>
      </c>
      <c r="G1902" s="451" t="str">
        <f t="shared" si="41"/>
        <v>do 50</v>
      </c>
      <c r="H1902" s="428"/>
      <c r="I1902" s="428"/>
    </row>
    <row r="1903" spans="2:9">
      <c r="B1903" s="116">
        <v>710057784</v>
      </c>
      <c r="C1903" s="119">
        <v>0</v>
      </c>
      <c r="D1903" s="120">
        <f>VLOOKUP(B1903,[3]ziaci!$A$1:$B$2102,2,FALSE)</f>
        <v>12.333333333333332</v>
      </c>
      <c r="E1903" s="119">
        <f>IFERROR(VLOOKUP(B1903,'[3]ZS s kniznicou'!$A$2:$A$1092,1,FALSE),0)</f>
        <v>0</v>
      </c>
      <c r="F1903" s="450" t="str">
        <f t="shared" si="41"/>
        <v>do 50</v>
      </c>
      <c r="G1903" s="451" t="str">
        <f t="shared" si="41"/>
        <v>do 50</v>
      </c>
      <c r="H1903" s="428"/>
      <c r="I1903" s="428"/>
    </row>
    <row r="1904" spans="2:9">
      <c r="B1904" s="116">
        <v>31202675</v>
      </c>
      <c r="C1904" s="119">
        <v>0</v>
      </c>
      <c r="D1904" s="120">
        <f>VLOOKUP(B1904,[3]ziaci!$A$1:$B$2102,2,FALSE)</f>
        <v>540.33333333333326</v>
      </c>
      <c r="E1904" s="119">
        <f>IFERROR(VLOOKUP(B1904,'[3]ZS s kniznicou'!$A$2:$A$1092,1,FALSE),0)</f>
        <v>0</v>
      </c>
      <c r="F1904" s="450" t="str">
        <f t="shared" si="41"/>
        <v>do 50</v>
      </c>
      <c r="G1904" s="451" t="str">
        <f t="shared" si="41"/>
        <v>251 a viac</v>
      </c>
      <c r="H1904" s="428"/>
      <c r="I1904" s="428"/>
    </row>
    <row r="1905" spans="2:9">
      <c r="B1905" s="116">
        <v>36125954</v>
      </c>
      <c r="C1905" s="119">
        <v>0</v>
      </c>
      <c r="D1905" s="120">
        <f>VLOOKUP(B1905,[3]ziaci!$A$1:$B$2102,2,FALSE)</f>
        <v>142.66666666666666</v>
      </c>
      <c r="E1905" s="119">
        <f>IFERROR(VLOOKUP(B1905,'[3]ZS s kniznicou'!$A$2:$A$1092,1,FALSE),0)</f>
        <v>0</v>
      </c>
      <c r="F1905" s="450" t="str">
        <f t="shared" si="41"/>
        <v>do 50</v>
      </c>
      <c r="G1905" s="451" t="str">
        <f t="shared" si="41"/>
        <v>51-150</v>
      </c>
      <c r="H1905" s="428"/>
      <c r="I1905" s="428"/>
    </row>
    <row r="1906" spans="2:9">
      <c r="B1906" s="116">
        <v>36125997</v>
      </c>
      <c r="C1906" s="119">
        <v>0</v>
      </c>
      <c r="D1906" s="120">
        <f>VLOOKUP(B1906,[3]ziaci!$A$1:$B$2102,2,FALSE)</f>
        <v>182.66666666666666</v>
      </c>
      <c r="E1906" s="119">
        <f>IFERROR(VLOOKUP(B1906,'[3]ZS s kniznicou'!$A$2:$A$1092,1,FALSE),0)</f>
        <v>0</v>
      </c>
      <c r="F1906" s="450" t="str">
        <f t="shared" si="41"/>
        <v>do 50</v>
      </c>
      <c r="G1906" s="451" t="str">
        <f t="shared" si="41"/>
        <v>151-250</v>
      </c>
      <c r="H1906" s="428"/>
      <c r="I1906" s="428"/>
    </row>
    <row r="1907" spans="2:9">
      <c r="B1907" s="116">
        <v>37918818</v>
      </c>
      <c r="C1907" s="119">
        <v>0</v>
      </c>
      <c r="D1907" s="120">
        <f>VLOOKUP(B1907,[3]ziaci!$A$1:$B$2102,2,FALSE)</f>
        <v>26</v>
      </c>
      <c r="E1907" s="119">
        <f>IFERROR(VLOOKUP(B1907,'[3]ZS s kniznicou'!$A$2:$A$1092,1,FALSE),0)</f>
        <v>0</v>
      </c>
      <c r="F1907" s="450" t="str">
        <f t="shared" si="41"/>
        <v>do 50</v>
      </c>
      <c r="G1907" s="451" t="str">
        <f t="shared" si="41"/>
        <v>do 50</v>
      </c>
      <c r="H1907" s="428"/>
      <c r="I1907" s="428"/>
    </row>
    <row r="1908" spans="2:9">
      <c r="B1908" s="116">
        <v>35995947</v>
      </c>
      <c r="C1908" s="119">
        <v>0</v>
      </c>
      <c r="D1908" s="120">
        <f>VLOOKUP(B1908,[3]ziaci!$A$1:$B$2102,2,FALSE)</f>
        <v>331.66666666666663</v>
      </c>
      <c r="E1908" s="119">
        <f>IFERROR(VLOOKUP(B1908,'[3]ZS s kniznicou'!$A$2:$A$1092,1,FALSE),0)</f>
        <v>0</v>
      </c>
      <c r="F1908" s="450" t="str">
        <f t="shared" si="41"/>
        <v>do 50</v>
      </c>
      <c r="G1908" s="451" t="str">
        <f t="shared" si="41"/>
        <v>251 a viac</v>
      </c>
      <c r="H1908" s="428"/>
      <c r="I1908" s="428"/>
    </row>
    <row r="1909" spans="2:9">
      <c r="B1909" s="116">
        <v>710220367</v>
      </c>
      <c r="C1909" s="119">
        <v>0</v>
      </c>
      <c r="D1909" s="120">
        <f>VLOOKUP(B1909,[3]ziaci!$A$1:$B$2102,2,FALSE)</f>
        <v>28.666666666666664</v>
      </c>
      <c r="E1909" s="119">
        <f>IFERROR(VLOOKUP(B1909,'[3]ZS s kniznicou'!$A$2:$A$1092,1,FALSE),0)</f>
        <v>0</v>
      </c>
      <c r="F1909" s="450" t="str">
        <f t="shared" si="41"/>
        <v>do 50</v>
      </c>
      <c r="G1909" s="451" t="str">
        <f t="shared" si="41"/>
        <v>do 50</v>
      </c>
      <c r="H1909" s="428"/>
      <c r="I1909" s="428"/>
    </row>
    <row r="1910" spans="2:9">
      <c r="B1910" s="116">
        <v>710059299</v>
      </c>
      <c r="C1910" s="119">
        <v>0</v>
      </c>
      <c r="D1910" s="120">
        <f>VLOOKUP(B1910,[3]ziaci!$A$1:$B$2102,2,FALSE)</f>
        <v>23.333333333333332</v>
      </c>
      <c r="E1910" s="119">
        <f>IFERROR(VLOOKUP(B1910,'[3]ZS s kniznicou'!$A$2:$A$1092,1,FALSE),0)</f>
        <v>0</v>
      </c>
      <c r="F1910" s="450" t="str">
        <f t="shared" si="41"/>
        <v>do 50</v>
      </c>
      <c r="G1910" s="451" t="str">
        <f t="shared" si="41"/>
        <v>do 50</v>
      </c>
      <c r="H1910" s="428"/>
      <c r="I1910" s="428"/>
    </row>
    <row r="1911" spans="2:9">
      <c r="B1911" s="116">
        <v>34057579</v>
      </c>
      <c r="C1911" s="119">
        <v>0</v>
      </c>
      <c r="D1911" s="120">
        <f>VLOOKUP(B1911,[3]ziaci!$A$1:$B$2102,2,FALSE)</f>
        <v>413.66666666666663</v>
      </c>
      <c r="E1911" s="119">
        <f>IFERROR(VLOOKUP(B1911,'[3]ZS s kniznicou'!$A$2:$A$1092,1,FALSE),0)</f>
        <v>0</v>
      </c>
      <c r="F1911" s="450" t="str">
        <f t="shared" si="41"/>
        <v>do 50</v>
      </c>
      <c r="G1911" s="451" t="str">
        <f t="shared" si="41"/>
        <v>251 a viac</v>
      </c>
      <c r="H1911" s="428"/>
      <c r="I1911" s="428"/>
    </row>
    <row r="1912" spans="2:9">
      <c r="B1912" s="116">
        <v>710062893</v>
      </c>
      <c r="C1912" s="119">
        <v>0</v>
      </c>
      <c r="D1912" s="120">
        <f>VLOOKUP(B1912,[3]ziaci!$A$1:$B$2102,2,FALSE)</f>
        <v>51</v>
      </c>
      <c r="E1912" s="119">
        <f>IFERROR(VLOOKUP(B1912,'[3]ZS s kniznicou'!$A$2:$A$1092,1,FALSE),0)</f>
        <v>710062893</v>
      </c>
      <c r="F1912" s="450" t="str">
        <f t="shared" si="41"/>
        <v>do 50</v>
      </c>
      <c r="G1912" s="451" t="str">
        <f t="shared" si="41"/>
        <v>51-150</v>
      </c>
      <c r="H1912" s="428"/>
      <c r="I1912" s="428"/>
    </row>
    <row r="1913" spans="2:9">
      <c r="B1913" s="116">
        <v>710059418</v>
      </c>
      <c r="C1913" s="119">
        <v>0</v>
      </c>
      <c r="D1913" s="120">
        <f>VLOOKUP(B1913,[3]ziaci!$A$1:$B$2102,2,FALSE)</f>
        <v>22.666666666666664</v>
      </c>
      <c r="E1913" s="119">
        <f>IFERROR(VLOOKUP(B1913,'[3]ZS s kniznicou'!$A$2:$A$1092,1,FALSE),0)</f>
        <v>0</v>
      </c>
      <c r="F1913" s="450" t="str">
        <f t="shared" si="41"/>
        <v>do 50</v>
      </c>
      <c r="G1913" s="451" t="str">
        <f t="shared" si="41"/>
        <v>do 50</v>
      </c>
      <c r="H1913" s="428"/>
      <c r="I1913" s="428"/>
    </row>
    <row r="1914" spans="2:9">
      <c r="B1914" s="116">
        <v>37913743</v>
      </c>
      <c r="C1914" s="119">
        <v>0</v>
      </c>
      <c r="D1914" s="120">
        <f>VLOOKUP(B1914,[3]ziaci!$A$1:$B$2102,2,FALSE)</f>
        <v>41.666666666666664</v>
      </c>
      <c r="E1914" s="119">
        <f>IFERROR(VLOOKUP(B1914,'[3]ZS s kniznicou'!$A$2:$A$1092,1,FALSE),0)</f>
        <v>0</v>
      </c>
      <c r="F1914" s="450" t="str">
        <f t="shared" si="41"/>
        <v>do 50</v>
      </c>
      <c r="G1914" s="451" t="str">
        <f t="shared" si="41"/>
        <v>do 50</v>
      </c>
      <c r="H1914" s="428"/>
      <c r="I1914" s="428"/>
    </row>
    <row r="1915" spans="2:9">
      <c r="B1915" s="116">
        <v>37915380</v>
      </c>
      <c r="C1915" s="119">
        <v>0</v>
      </c>
      <c r="D1915" s="120">
        <f>VLOOKUP(B1915,[3]ziaci!$A$1:$B$2102,2,FALSE)</f>
        <v>51.666666666666664</v>
      </c>
      <c r="E1915" s="119">
        <f>IFERROR(VLOOKUP(B1915,'[3]ZS s kniznicou'!$A$2:$A$1092,1,FALSE),0)</f>
        <v>0</v>
      </c>
      <c r="F1915" s="450" t="str">
        <f t="shared" si="41"/>
        <v>do 50</v>
      </c>
      <c r="G1915" s="451" t="str">
        <f t="shared" si="41"/>
        <v>51-150</v>
      </c>
      <c r="H1915" s="428"/>
      <c r="I1915" s="428"/>
    </row>
    <row r="1916" spans="2:9">
      <c r="B1916" s="116">
        <v>36126713</v>
      </c>
      <c r="C1916" s="119">
        <v>0</v>
      </c>
      <c r="D1916" s="120">
        <f>VLOOKUP(B1916,[3]ziaci!$A$1:$B$2102,2,FALSE)</f>
        <v>157.66666666666666</v>
      </c>
      <c r="E1916" s="119">
        <f>IFERROR(VLOOKUP(B1916,'[3]ZS s kniznicou'!$A$2:$A$1092,1,FALSE),0)</f>
        <v>0</v>
      </c>
      <c r="F1916" s="450" t="str">
        <f t="shared" si="41"/>
        <v>do 50</v>
      </c>
      <c r="G1916" s="451" t="str">
        <f t="shared" si="41"/>
        <v>151-250</v>
      </c>
      <c r="H1916" s="428"/>
      <c r="I1916" s="428"/>
    </row>
    <row r="1917" spans="2:9">
      <c r="B1917" s="116">
        <v>36126675</v>
      </c>
      <c r="C1917" s="119">
        <v>0</v>
      </c>
      <c r="D1917" s="120">
        <f>VLOOKUP(B1917,[3]ziaci!$A$1:$B$2102,2,FALSE)</f>
        <v>246.33333333333331</v>
      </c>
      <c r="E1917" s="119">
        <f>IFERROR(VLOOKUP(B1917,'[3]ZS s kniznicou'!$A$2:$A$1092,1,FALSE),0)</f>
        <v>0</v>
      </c>
      <c r="F1917" s="450" t="str">
        <f t="shared" si="41"/>
        <v>do 50</v>
      </c>
      <c r="G1917" s="451" t="str">
        <f t="shared" si="41"/>
        <v>151-250</v>
      </c>
      <c r="H1917" s="428"/>
      <c r="I1917" s="428"/>
    </row>
    <row r="1918" spans="2:9">
      <c r="B1918" s="116">
        <v>36126730</v>
      </c>
      <c r="C1918" s="119">
        <v>0</v>
      </c>
      <c r="D1918" s="120">
        <f>VLOOKUP(B1918,[3]ziaci!$A$1:$B$2102,2,FALSE)</f>
        <v>161.66666666666666</v>
      </c>
      <c r="E1918" s="119">
        <f>IFERROR(VLOOKUP(B1918,'[3]ZS s kniznicou'!$A$2:$A$1092,1,FALSE),0)</f>
        <v>0</v>
      </c>
      <c r="F1918" s="450" t="str">
        <f t="shared" si="41"/>
        <v>do 50</v>
      </c>
      <c r="G1918" s="451" t="str">
        <f t="shared" si="41"/>
        <v>151-250</v>
      </c>
      <c r="H1918" s="428"/>
      <c r="I1918" s="428"/>
    </row>
    <row r="1919" spans="2:9">
      <c r="B1919" s="116">
        <v>710063210</v>
      </c>
      <c r="C1919" s="119">
        <v>0</v>
      </c>
      <c r="D1919" s="120">
        <f>VLOOKUP(B1919,[3]ziaci!$A$1:$B$2102,2,FALSE)</f>
        <v>4</v>
      </c>
      <c r="E1919" s="119">
        <f>IFERROR(VLOOKUP(B1919,'[3]ZS s kniznicou'!$A$2:$A$1092,1,FALSE),0)</f>
        <v>0</v>
      </c>
      <c r="F1919" s="450" t="str">
        <f t="shared" si="41"/>
        <v>do 50</v>
      </c>
      <c r="G1919" s="451" t="str">
        <f t="shared" si="41"/>
        <v>do 50</v>
      </c>
      <c r="H1919" s="428"/>
      <c r="I1919" s="428"/>
    </row>
    <row r="1920" spans="2:9">
      <c r="B1920" s="116">
        <v>36126764</v>
      </c>
      <c r="C1920" s="119">
        <v>0</v>
      </c>
      <c r="D1920" s="120">
        <f>VLOOKUP(B1920,[3]ziaci!$A$1:$B$2102,2,FALSE)</f>
        <v>261</v>
      </c>
      <c r="E1920" s="119">
        <f>IFERROR(VLOOKUP(B1920,'[3]ZS s kniznicou'!$A$2:$A$1092,1,FALSE),0)</f>
        <v>0</v>
      </c>
      <c r="F1920" s="450" t="str">
        <f t="shared" si="41"/>
        <v>do 50</v>
      </c>
      <c r="G1920" s="451" t="str">
        <f t="shared" si="41"/>
        <v>251 a viac</v>
      </c>
      <c r="H1920" s="428"/>
      <c r="I1920" s="428"/>
    </row>
    <row r="1921" spans="2:9">
      <c r="B1921" s="116">
        <v>42020131</v>
      </c>
      <c r="C1921" s="119">
        <v>0</v>
      </c>
      <c r="D1921" s="120">
        <f>VLOOKUP(B1921,[3]ziaci!$A$1:$B$2102,2,FALSE)</f>
        <v>39.666666666666664</v>
      </c>
      <c r="E1921" s="119">
        <f>IFERROR(VLOOKUP(B1921,'[3]ZS s kniznicou'!$A$2:$A$1092,1,FALSE),0)</f>
        <v>0</v>
      </c>
      <c r="F1921" s="450" t="str">
        <f t="shared" si="41"/>
        <v>do 50</v>
      </c>
      <c r="G1921" s="451" t="str">
        <f t="shared" si="41"/>
        <v>do 50</v>
      </c>
      <c r="H1921" s="428"/>
      <c r="I1921" s="428"/>
    </row>
    <row r="1922" spans="2:9">
      <c r="B1922" s="116">
        <v>710059523</v>
      </c>
      <c r="C1922" s="119">
        <v>0</v>
      </c>
      <c r="D1922" s="120">
        <f>VLOOKUP(B1922,[3]ziaci!$A$1:$B$2102,2,FALSE)</f>
        <v>60.333333333333329</v>
      </c>
      <c r="E1922" s="119">
        <f>IFERROR(VLOOKUP(B1922,'[3]ZS s kniznicou'!$A$2:$A$1092,1,FALSE),0)</f>
        <v>0</v>
      </c>
      <c r="F1922" s="450" t="str">
        <f t="shared" si="41"/>
        <v>do 50</v>
      </c>
      <c r="G1922" s="451" t="str">
        <f t="shared" si="41"/>
        <v>51-150</v>
      </c>
      <c r="H1922" s="428"/>
      <c r="I1922" s="428"/>
    </row>
    <row r="1923" spans="2:9">
      <c r="B1923" s="116">
        <v>710059558</v>
      </c>
      <c r="C1923" s="119">
        <v>0</v>
      </c>
      <c r="D1923" s="120">
        <f>VLOOKUP(B1923,[3]ziaci!$A$1:$B$2102,2,FALSE)</f>
        <v>51.333333333333329</v>
      </c>
      <c r="E1923" s="119">
        <f>IFERROR(VLOOKUP(B1923,'[3]ZS s kniznicou'!$A$2:$A$1092,1,FALSE),0)</f>
        <v>0</v>
      </c>
      <c r="F1923" s="450" t="str">
        <f t="shared" si="41"/>
        <v>do 50</v>
      </c>
      <c r="G1923" s="451" t="str">
        <f t="shared" si="41"/>
        <v>51-150</v>
      </c>
      <c r="H1923" s="428"/>
      <c r="I1923" s="428"/>
    </row>
    <row r="1924" spans="2:9">
      <c r="B1924" s="116">
        <v>710059566</v>
      </c>
      <c r="C1924" s="119">
        <v>0</v>
      </c>
      <c r="D1924" s="120">
        <f>VLOOKUP(B1924,[3]ziaci!$A$1:$B$2102,2,FALSE)</f>
        <v>27.333333333333332</v>
      </c>
      <c r="E1924" s="119">
        <f>IFERROR(VLOOKUP(B1924,'[3]ZS s kniznicou'!$A$2:$A$1092,1,FALSE),0)</f>
        <v>0</v>
      </c>
      <c r="F1924" s="450" t="str">
        <f t="shared" si="41"/>
        <v>do 50</v>
      </c>
      <c r="G1924" s="451" t="str">
        <f t="shared" si="41"/>
        <v>do 50</v>
      </c>
      <c r="H1924" s="428"/>
      <c r="I1924" s="428"/>
    </row>
    <row r="1925" spans="2:9">
      <c r="B1925" s="116">
        <v>710057407</v>
      </c>
      <c r="C1925" s="119">
        <v>0</v>
      </c>
      <c r="D1925" s="120">
        <f>VLOOKUP(B1925,[3]ziaci!$A$1:$B$2102,2,FALSE)</f>
        <v>18.666666666666664</v>
      </c>
      <c r="E1925" s="119">
        <f>IFERROR(VLOOKUP(B1925,'[3]ZS s kniznicou'!$A$2:$A$1092,1,FALSE),0)</f>
        <v>0</v>
      </c>
      <c r="F1925" s="450" t="str">
        <f t="shared" si="41"/>
        <v>do 50</v>
      </c>
      <c r="G1925" s="451" t="str">
        <f t="shared" si="41"/>
        <v>do 50</v>
      </c>
      <c r="H1925" s="428"/>
      <c r="I1925" s="428"/>
    </row>
    <row r="1926" spans="2:9">
      <c r="B1926" s="116">
        <v>37914359</v>
      </c>
      <c r="C1926" s="119">
        <v>0</v>
      </c>
      <c r="D1926" s="120">
        <f>VLOOKUP(B1926,[3]ziaci!$A$1:$B$2102,2,FALSE)</f>
        <v>25.333333333333332</v>
      </c>
      <c r="E1926" s="119">
        <f>IFERROR(VLOOKUP(B1926,'[3]ZS s kniznicou'!$A$2:$A$1092,1,FALSE),0)</f>
        <v>0</v>
      </c>
      <c r="F1926" s="450" t="str">
        <f t="shared" si="41"/>
        <v>do 50</v>
      </c>
      <c r="G1926" s="451" t="str">
        <f t="shared" si="41"/>
        <v>do 50</v>
      </c>
      <c r="H1926" s="428"/>
      <c r="I1926" s="428"/>
    </row>
    <row r="1927" spans="2:9">
      <c r="B1927" s="116">
        <v>710059400</v>
      </c>
      <c r="C1927" s="119">
        <v>0</v>
      </c>
      <c r="D1927" s="120">
        <f>VLOOKUP(B1927,[3]ziaci!$A$1:$B$2102,2,FALSE)</f>
        <v>40.333333333333329</v>
      </c>
      <c r="E1927" s="119">
        <f>IFERROR(VLOOKUP(B1927,'[3]ZS s kniznicou'!$A$2:$A$1092,1,FALSE),0)</f>
        <v>0</v>
      </c>
      <c r="F1927" s="450" t="str">
        <f t="shared" si="41"/>
        <v>do 50</v>
      </c>
      <c r="G1927" s="451" t="str">
        <f t="shared" si="41"/>
        <v>do 50</v>
      </c>
      <c r="H1927" s="428"/>
      <c r="I1927" s="428"/>
    </row>
    <row r="1928" spans="2:9">
      <c r="B1928" s="116">
        <v>710155040</v>
      </c>
      <c r="C1928" s="119">
        <v>0</v>
      </c>
      <c r="D1928" s="120">
        <f>VLOOKUP(B1928,[3]ziaci!$A$1:$B$2102,2,FALSE)</f>
        <v>25.333333333333329</v>
      </c>
      <c r="E1928" s="119">
        <f>IFERROR(VLOOKUP(B1928,'[3]ZS s kniznicou'!$A$2:$A$1092,1,FALSE),0)</f>
        <v>0</v>
      </c>
      <c r="F1928" s="450" t="str">
        <f t="shared" si="41"/>
        <v>do 50</v>
      </c>
      <c r="G1928" s="451" t="str">
        <f t="shared" si="41"/>
        <v>do 50</v>
      </c>
      <c r="H1928" s="428"/>
      <c r="I1928" s="428"/>
    </row>
    <row r="1929" spans="2:9">
      <c r="B1929" s="116">
        <v>37876139</v>
      </c>
      <c r="C1929" s="119">
        <v>0</v>
      </c>
      <c r="D1929" s="120">
        <f>VLOOKUP(B1929,[3]ziaci!$A$1:$B$2102,2,FALSE)</f>
        <v>19.333333333333332</v>
      </c>
      <c r="E1929" s="119">
        <f>IFERROR(VLOOKUP(B1929,'[3]ZS s kniznicou'!$A$2:$A$1092,1,FALSE),0)</f>
        <v>37876139</v>
      </c>
      <c r="F1929" s="450" t="str">
        <f t="shared" si="41"/>
        <v>do 50</v>
      </c>
      <c r="G1929" s="451" t="str">
        <f t="shared" si="41"/>
        <v>do 50</v>
      </c>
      <c r="H1929" s="428"/>
      <c r="I1929" s="428"/>
    </row>
    <row r="1930" spans="2:9">
      <c r="B1930" s="116">
        <v>37876121</v>
      </c>
      <c r="C1930" s="119">
        <v>0</v>
      </c>
      <c r="D1930" s="120">
        <f>VLOOKUP(B1930,[3]ziaci!$A$1:$B$2102,2,FALSE)</f>
        <v>17</v>
      </c>
      <c r="E1930" s="119">
        <f>IFERROR(VLOOKUP(B1930,'[3]ZS s kniznicou'!$A$2:$A$1092,1,FALSE),0)</f>
        <v>37876121</v>
      </c>
      <c r="F1930" s="450" t="str">
        <f t="shared" si="41"/>
        <v>do 50</v>
      </c>
      <c r="G1930" s="451" t="str">
        <f t="shared" si="41"/>
        <v>do 50</v>
      </c>
      <c r="H1930" s="428"/>
      <c r="I1930" s="428"/>
    </row>
    <row r="1931" spans="2:9">
      <c r="B1931" s="116">
        <v>37872893</v>
      </c>
      <c r="C1931" s="119">
        <v>0</v>
      </c>
      <c r="D1931" s="120">
        <f>VLOOKUP(B1931,[3]ziaci!$A$1:$B$2102,2,FALSE)</f>
        <v>61.333333333333329</v>
      </c>
      <c r="E1931" s="119">
        <f>IFERROR(VLOOKUP(B1931,'[3]ZS s kniznicou'!$A$2:$A$1092,1,FALSE),0)</f>
        <v>37872893</v>
      </c>
      <c r="F1931" s="450" t="str">
        <f t="shared" si="41"/>
        <v>do 50</v>
      </c>
      <c r="G1931" s="451" t="str">
        <f t="shared" si="41"/>
        <v>51-150</v>
      </c>
      <c r="H1931" s="428"/>
      <c r="I1931" s="428"/>
    </row>
    <row r="1932" spans="2:9">
      <c r="B1932" s="116">
        <v>37876147</v>
      </c>
      <c r="C1932" s="119">
        <v>0</v>
      </c>
      <c r="D1932" s="120">
        <f>VLOOKUP(B1932,[3]ziaci!$A$1:$B$2102,2,FALSE)</f>
        <v>23.999999999999996</v>
      </c>
      <c r="E1932" s="119">
        <f>IFERROR(VLOOKUP(B1932,'[3]ZS s kniznicou'!$A$2:$A$1092,1,FALSE),0)</f>
        <v>37876147</v>
      </c>
      <c r="F1932" s="450" t="str">
        <f t="shared" si="41"/>
        <v>do 50</v>
      </c>
      <c r="G1932" s="451" t="str">
        <f t="shared" si="41"/>
        <v>do 50</v>
      </c>
      <c r="H1932" s="428"/>
      <c r="I1932" s="428"/>
    </row>
    <row r="1933" spans="2:9">
      <c r="B1933" s="116">
        <v>35534664</v>
      </c>
      <c r="C1933" s="119">
        <v>0</v>
      </c>
      <c r="D1933" s="120">
        <f>VLOOKUP(B1933,[3]ziaci!$A$1:$B$2102,2,FALSE)</f>
        <v>324.66666666666663</v>
      </c>
      <c r="E1933" s="119">
        <f>IFERROR(VLOOKUP(B1933,'[3]ZS s kniznicou'!$A$2:$A$1092,1,FALSE),0)</f>
        <v>35534664</v>
      </c>
      <c r="F1933" s="450" t="str">
        <f t="shared" si="41"/>
        <v>do 50</v>
      </c>
      <c r="G1933" s="451" t="str">
        <f t="shared" si="41"/>
        <v>251 a viac</v>
      </c>
      <c r="H1933" s="428"/>
      <c r="I1933" s="428"/>
    </row>
    <row r="1934" spans="2:9">
      <c r="B1934" s="116">
        <v>710059337</v>
      </c>
      <c r="C1934" s="119">
        <v>0</v>
      </c>
      <c r="D1934" s="120">
        <f>VLOOKUP(B1934,[3]ziaci!$A$1:$B$2102,2,FALSE)</f>
        <v>25.333333333333332</v>
      </c>
      <c r="E1934" s="119">
        <f>IFERROR(VLOOKUP(B1934,'[3]ZS s kniznicou'!$A$2:$A$1092,1,FALSE),0)</f>
        <v>0</v>
      </c>
      <c r="F1934" s="450" t="str">
        <f t="shared" si="41"/>
        <v>do 50</v>
      </c>
      <c r="G1934" s="451" t="str">
        <f t="shared" si="41"/>
        <v>do 50</v>
      </c>
      <c r="H1934" s="428"/>
      <c r="I1934" s="428"/>
    </row>
    <row r="1935" spans="2:9">
      <c r="B1935" s="116">
        <v>37872915</v>
      </c>
      <c r="C1935" s="119">
        <v>0</v>
      </c>
      <c r="D1935" s="120">
        <f>VLOOKUP(B1935,[3]ziaci!$A$1:$B$2102,2,FALSE)</f>
        <v>269.33333333333331</v>
      </c>
      <c r="E1935" s="119">
        <f>IFERROR(VLOOKUP(B1935,'[3]ZS s kniznicou'!$A$2:$A$1092,1,FALSE),0)</f>
        <v>37872915</v>
      </c>
      <c r="F1935" s="450" t="str">
        <f t="shared" si="41"/>
        <v>do 50</v>
      </c>
      <c r="G1935" s="451" t="str">
        <f t="shared" si="41"/>
        <v>251 a viac</v>
      </c>
      <c r="H1935" s="428"/>
      <c r="I1935" s="428"/>
    </row>
    <row r="1936" spans="2:9">
      <c r="B1936" s="116">
        <v>37872940</v>
      </c>
      <c r="C1936" s="119">
        <v>0</v>
      </c>
      <c r="D1936" s="120">
        <f>VLOOKUP(B1936,[3]ziaci!$A$1:$B$2102,2,FALSE)</f>
        <v>132</v>
      </c>
      <c r="E1936" s="119">
        <f>IFERROR(VLOOKUP(B1936,'[3]ZS s kniznicou'!$A$2:$A$1092,1,FALSE),0)</f>
        <v>37872940</v>
      </c>
      <c r="F1936" s="450" t="str">
        <f t="shared" si="41"/>
        <v>do 50</v>
      </c>
      <c r="G1936" s="451" t="str">
        <f t="shared" si="41"/>
        <v>51-150</v>
      </c>
      <c r="H1936" s="428"/>
      <c r="I1936" s="428"/>
    </row>
    <row r="1937" spans="2:9">
      <c r="B1937" s="116">
        <v>36129046</v>
      </c>
      <c r="C1937" s="119">
        <v>0</v>
      </c>
      <c r="D1937" s="120">
        <f>VLOOKUP(B1937,[3]ziaci!$A$1:$B$2102,2,FALSE)</f>
        <v>167</v>
      </c>
      <c r="E1937" s="119">
        <f>IFERROR(VLOOKUP(B1937,'[3]ZS s kniznicou'!$A$2:$A$1092,1,FALSE),0)</f>
        <v>0</v>
      </c>
      <c r="F1937" s="450" t="str">
        <f t="shared" si="41"/>
        <v>do 50</v>
      </c>
      <c r="G1937" s="451" t="str">
        <f t="shared" si="41"/>
        <v>151-250</v>
      </c>
      <c r="H1937" s="428"/>
      <c r="I1937" s="428"/>
    </row>
    <row r="1938" spans="2:9">
      <c r="B1938" s="116">
        <v>710228538</v>
      </c>
      <c r="C1938" s="119">
        <v>0</v>
      </c>
      <c r="D1938" s="120">
        <f>VLOOKUP(B1938,[3]ziaci!$A$1:$B$2102,2,FALSE)</f>
        <v>113.33333333333333</v>
      </c>
      <c r="E1938" s="119">
        <f>IFERROR(VLOOKUP(B1938,'[3]ZS s kniznicou'!$A$2:$A$1092,1,FALSE),0)</f>
        <v>0</v>
      </c>
      <c r="F1938" s="450" t="str">
        <f t="shared" si="41"/>
        <v>do 50</v>
      </c>
      <c r="G1938" s="451" t="str">
        <f t="shared" si="41"/>
        <v>51-150</v>
      </c>
      <c r="H1938" s="428"/>
      <c r="I1938" s="428"/>
    </row>
    <row r="1939" spans="2:9">
      <c r="B1939" s="116">
        <v>37861344</v>
      </c>
      <c r="C1939" s="119">
        <v>0</v>
      </c>
      <c r="D1939" s="120">
        <f>VLOOKUP(B1939,[3]ziaci!$A$1:$B$2102,2,FALSE)</f>
        <v>380.33333333333331</v>
      </c>
      <c r="E1939" s="119">
        <f>IFERROR(VLOOKUP(B1939,'[3]ZS s kniznicou'!$A$2:$A$1092,1,FALSE),0)</f>
        <v>0</v>
      </c>
      <c r="F1939" s="450" t="str">
        <f t="shared" si="41"/>
        <v>do 50</v>
      </c>
      <c r="G1939" s="451" t="str">
        <f t="shared" si="41"/>
        <v>251 a viac</v>
      </c>
      <c r="H1939" s="428"/>
      <c r="I1939" s="428"/>
    </row>
    <row r="1940" spans="2:9">
      <c r="B1940" s="116">
        <v>37865421</v>
      </c>
      <c r="C1940" s="119">
        <v>0</v>
      </c>
      <c r="D1940" s="120">
        <f>VLOOKUP(B1940,[3]ziaci!$A$1:$B$2102,2,FALSE)</f>
        <v>138.66666666666666</v>
      </c>
      <c r="E1940" s="119">
        <f>IFERROR(VLOOKUP(B1940,'[3]ZS s kniznicou'!$A$2:$A$1092,1,FALSE),0)</f>
        <v>0</v>
      </c>
      <c r="F1940" s="450" t="str">
        <f t="shared" si="41"/>
        <v>do 50</v>
      </c>
      <c r="G1940" s="451" t="str">
        <f t="shared" si="41"/>
        <v>51-150</v>
      </c>
      <c r="H1940" s="428"/>
      <c r="I1940" s="428"/>
    </row>
    <row r="1941" spans="2:9">
      <c r="B1941" s="116">
        <v>710056729</v>
      </c>
      <c r="C1941" s="119">
        <v>0</v>
      </c>
      <c r="D1941" s="120">
        <f>VLOOKUP(B1941,[3]ziaci!$A$1:$B$2102,2,FALSE)</f>
        <v>20</v>
      </c>
      <c r="E1941" s="119">
        <f>IFERROR(VLOOKUP(B1941,'[3]ZS s kniznicou'!$A$2:$A$1092,1,FALSE),0)</f>
        <v>0</v>
      </c>
      <c r="F1941" s="450" t="str">
        <f t="shared" si="41"/>
        <v>do 50</v>
      </c>
      <c r="G1941" s="451" t="str">
        <f t="shared" si="41"/>
        <v>do 50</v>
      </c>
      <c r="H1941" s="428"/>
      <c r="I1941" s="428"/>
    </row>
    <row r="1942" spans="2:9">
      <c r="B1942" s="116">
        <v>37865617</v>
      </c>
      <c r="C1942" s="119">
        <v>0</v>
      </c>
      <c r="D1942" s="120">
        <f>VLOOKUP(B1942,[3]ziaci!$A$1:$B$2102,2,FALSE)</f>
        <v>149</v>
      </c>
      <c r="E1942" s="119">
        <f>IFERROR(VLOOKUP(B1942,'[3]ZS s kniznicou'!$A$2:$A$1092,1,FALSE),0)</f>
        <v>0</v>
      </c>
      <c r="F1942" s="450" t="str">
        <f t="shared" si="41"/>
        <v>do 50</v>
      </c>
      <c r="G1942" s="451" t="str">
        <f t="shared" si="41"/>
        <v>51-150</v>
      </c>
      <c r="H1942" s="428"/>
      <c r="I1942" s="428"/>
    </row>
    <row r="1943" spans="2:9">
      <c r="B1943" s="116">
        <v>710056753</v>
      </c>
      <c r="C1943" s="119">
        <v>0</v>
      </c>
      <c r="D1943" s="120">
        <f>VLOOKUP(B1943,[3]ziaci!$A$1:$B$2102,2,FALSE)</f>
        <v>17</v>
      </c>
      <c r="E1943" s="119">
        <f>IFERROR(VLOOKUP(B1943,'[3]ZS s kniznicou'!$A$2:$A$1092,1,FALSE),0)</f>
        <v>0</v>
      </c>
      <c r="F1943" s="450" t="str">
        <f t="shared" ref="F1943:G2006" si="42">IF(C1943&lt;51,"do 50",IF(C1943&lt;151,"51-150",IF(C1943&lt;251,"151-250","251 a viac")))</f>
        <v>do 50</v>
      </c>
      <c r="G1943" s="451" t="str">
        <f t="shared" si="42"/>
        <v>do 50</v>
      </c>
      <c r="H1943" s="428"/>
      <c r="I1943" s="428"/>
    </row>
    <row r="1944" spans="2:9">
      <c r="B1944" s="116">
        <v>42202582</v>
      </c>
      <c r="C1944" s="119">
        <v>0</v>
      </c>
      <c r="D1944" s="120">
        <f>VLOOKUP(B1944,[3]ziaci!$A$1:$B$2102,2,FALSE)</f>
        <v>22</v>
      </c>
      <c r="E1944" s="119">
        <f>IFERROR(VLOOKUP(B1944,'[3]ZS s kniznicou'!$A$2:$A$1092,1,FALSE),0)</f>
        <v>0</v>
      </c>
      <c r="F1944" s="450" t="str">
        <f t="shared" si="42"/>
        <v>do 50</v>
      </c>
      <c r="G1944" s="451" t="str">
        <f t="shared" si="42"/>
        <v>do 50</v>
      </c>
      <c r="H1944" s="428"/>
      <c r="I1944" s="428"/>
    </row>
    <row r="1945" spans="2:9">
      <c r="B1945" s="116">
        <v>710056834</v>
      </c>
      <c r="C1945" s="119">
        <v>0</v>
      </c>
      <c r="D1945" s="120">
        <f>VLOOKUP(B1945,[3]ziaci!$A$1:$B$2102,2,FALSE)</f>
        <v>23</v>
      </c>
      <c r="E1945" s="119">
        <f>IFERROR(VLOOKUP(B1945,'[3]ZS s kniznicou'!$A$2:$A$1092,1,FALSE),0)</f>
        <v>0</v>
      </c>
      <c r="F1945" s="450" t="str">
        <f t="shared" si="42"/>
        <v>do 50</v>
      </c>
      <c r="G1945" s="451" t="str">
        <f t="shared" si="42"/>
        <v>do 50</v>
      </c>
      <c r="H1945" s="428"/>
      <c r="I1945" s="428"/>
    </row>
    <row r="1946" spans="2:9">
      <c r="B1946" s="116">
        <v>710056885</v>
      </c>
      <c r="C1946" s="119">
        <v>0</v>
      </c>
      <c r="D1946" s="120">
        <f>VLOOKUP(B1946,[3]ziaci!$A$1:$B$2102,2,FALSE)</f>
        <v>17.333333333333332</v>
      </c>
      <c r="E1946" s="119">
        <f>IFERROR(VLOOKUP(B1946,'[3]ZS s kniznicou'!$A$2:$A$1092,1,FALSE),0)</f>
        <v>0</v>
      </c>
      <c r="F1946" s="450" t="str">
        <f t="shared" si="42"/>
        <v>do 50</v>
      </c>
      <c r="G1946" s="451" t="str">
        <f t="shared" si="42"/>
        <v>do 50</v>
      </c>
      <c r="H1946" s="428"/>
      <c r="I1946" s="428"/>
    </row>
    <row r="1947" spans="2:9">
      <c r="B1947" s="116">
        <v>37968718</v>
      </c>
      <c r="C1947" s="119">
        <v>0</v>
      </c>
      <c r="D1947" s="120">
        <f>VLOOKUP(B1947,[3]ziaci!$A$1:$B$2102,2,FALSE)</f>
        <v>30.333333333333329</v>
      </c>
      <c r="E1947" s="119">
        <f>IFERROR(VLOOKUP(B1947,'[3]ZS s kniznicou'!$A$2:$A$1092,1,FALSE),0)</f>
        <v>0</v>
      </c>
      <c r="F1947" s="450" t="str">
        <f t="shared" si="42"/>
        <v>do 50</v>
      </c>
      <c r="G1947" s="451" t="str">
        <f t="shared" si="42"/>
        <v>do 50</v>
      </c>
      <c r="H1947" s="428"/>
      <c r="I1947" s="428"/>
    </row>
    <row r="1948" spans="2:9">
      <c r="B1948" s="116">
        <v>37865200</v>
      </c>
      <c r="C1948" s="119">
        <v>0</v>
      </c>
      <c r="D1948" s="120">
        <f>VLOOKUP(B1948,[3]ziaci!$A$1:$B$2102,2,FALSE)</f>
        <v>63.333333333333329</v>
      </c>
      <c r="E1948" s="119">
        <f>IFERROR(VLOOKUP(B1948,'[3]ZS s kniznicou'!$A$2:$A$1092,1,FALSE),0)</f>
        <v>0</v>
      </c>
      <c r="F1948" s="450" t="str">
        <f t="shared" si="42"/>
        <v>do 50</v>
      </c>
      <c r="G1948" s="451" t="str">
        <f t="shared" si="42"/>
        <v>51-150</v>
      </c>
      <c r="H1948" s="428"/>
      <c r="I1948" s="428"/>
    </row>
    <row r="1949" spans="2:9">
      <c r="B1949" s="116">
        <v>52591018</v>
      </c>
      <c r="C1949" s="119">
        <v>0</v>
      </c>
      <c r="D1949" s="120">
        <f>VLOOKUP(B1949,[3]ziaci!$A$1:$B$2102,2,FALSE)</f>
        <v>6.6666666666666661</v>
      </c>
      <c r="E1949" s="119">
        <f>IFERROR(VLOOKUP(B1949,'[3]ZS s kniznicou'!$A$2:$A$1092,1,FALSE),0)</f>
        <v>0</v>
      </c>
      <c r="F1949" s="450" t="str">
        <f t="shared" si="42"/>
        <v>do 50</v>
      </c>
      <c r="G1949" s="451" t="str">
        <f t="shared" si="42"/>
        <v>do 50</v>
      </c>
      <c r="H1949" s="428"/>
      <c r="I1949" s="428"/>
    </row>
    <row r="1950" spans="2:9">
      <c r="B1950" s="116">
        <v>37865145</v>
      </c>
      <c r="C1950" s="119">
        <v>0</v>
      </c>
      <c r="D1950" s="120">
        <f>VLOOKUP(B1950,[3]ziaci!$A$1:$B$2102,2,FALSE)</f>
        <v>351.66666666666663</v>
      </c>
      <c r="E1950" s="119">
        <f>IFERROR(VLOOKUP(B1950,'[3]ZS s kniznicou'!$A$2:$A$1092,1,FALSE),0)</f>
        <v>0</v>
      </c>
      <c r="F1950" s="450" t="str">
        <f t="shared" si="42"/>
        <v>do 50</v>
      </c>
      <c r="G1950" s="451" t="str">
        <f t="shared" si="42"/>
        <v>251 a viac</v>
      </c>
      <c r="H1950" s="428"/>
      <c r="I1950" s="428"/>
    </row>
    <row r="1951" spans="2:9">
      <c r="B1951" s="116">
        <v>710056923</v>
      </c>
      <c r="C1951" s="119">
        <v>0</v>
      </c>
      <c r="D1951" s="120">
        <f>VLOOKUP(B1951,[3]ziaci!$A$1:$B$2102,2,FALSE)</f>
        <v>23.333333333333332</v>
      </c>
      <c r="E1951" s="119">
        <f>IFERROR(VLOOKUP(B1951,'[3]ZS s kniznicou'!$A$2:$A$1092,1,FALSE),0)</f>
        <v>0</v>
      </c>
      <c r="F1951" s="450" t="str">
        <f t="shared" si="42"/>
        <v>do 50</v>
      </c>
      <c r="G1951" s="451" t="str">
        <f t="shared" si="42"/>
        <v>do 50</v>
      </c>
      <c r="H1951" s="428"/>
      <c r="I1951" s="428"/>
    </row>
    <row r="1952" spans="2:9">
      <c r="B1952" s="116">
        <v>37865480</v>
      </c>
      <c r="C1952" s="119">
        <v>0</v>
      </c>
      <c r="D1952" s="120">
        <f>VLOOKUP(B1952,[3]ziaci!$A$1:$B$2102,2,FALSE)</f>
        <v>66</v>
      </c>
      <c r="E1952" s="119">
        <f>IFERROR(VLOOKUP(B1952,'[3]ZS s kniznicou'!$A$2:$A$1092,1,FALSE),0)</f>
        <v>0</v>
      </c>
      <c r="F1952" s="450" t="str">
        <f t="shared" si="42"/>
        <v>do 50</v>
      </c>
      <c r="G1952" s="451" t="str">
        <f t="shared" si="42"/>
        <v>51-150</v>
      </c>
      <c r="H1952" s="428"/>
      <c r="I1952" s="428"/>
    </row>
    <row r="1953" spans="2:9">
      <c r="B1953" s="116">
        <v>710156170</v>
      </c>
      <c r="C1953" s="119">
        <v>0</v>
      </c>
      <c r="D1953" s="120">
        <f>VLOOKUP(B1953,[3]ziaci!$A$1:$B$2102,2,FALSE)</f>
        <v>13.333333333333332</v>
      </c>
      <c r="E1953" s="119">
        <f>IFERROR(VLOOKUP(B1953,'[3]ZS s kniznicou'!$A$2:$A$1092,1,FALSE),0)</f>
        <v>0</v>
      </c>
      <c r="F1953" s="450" t="str">
        <f t="shared" si="42"/>
        <v>do 50</v>
      </c>
      <c r="G1953" s="451" t="str">
        <f t="shared" si="42"/>
        <v>do 50</v>
      </c>
      <c r="H1953" s="428"/>
      <c r="I1953" s="428"/>
    </row>
    <row r="1954" spans="2:9">
      <c r="B1954" s="116">
        <v>710262973</v>
      </c>
      <c r="C1954" s="119">
        <v>0</v>
      </c>
      <c r="D1954" s="120">
        <f>VLOOKUP(B1954,[3]ziaci!$A$1:$B$2102,2,FALSE)</f>
        <v>24.666666666666664</v>
      </c>
      <c r="E1954" s="119">
        <f>IFERROR(VLOOKUP(B1954,'[3]ZS s kniznicou'!$A$2:$A$1092,1,FALSE),0)</f>
        <v>0</v>
      </c>
      <c r="F1954" s="450" t="str">
        <f t="shared" si="42"/>
        <v>do 50</v>
      </c>
      <c r="G1954" s="451" t="str">
        <f t="shared" si="42"/>
        <v>do 50</v>
      </c>
      <c r="H1954" s="428"/>
      <c r="I1954" s="428"/>
    </row>
    <row r="1955" spans="2:9">
      <c r="B1955" s="116">
        <v>710056354</v>
      </c>
      <c r="C1955" s="119">
        <v>0</v>
      </c>
      <c r="D1955" s="120">
        <f>VLOOKUP(B1955,[3]ziaci!$A$1:$B$2102,2,FALSE)</f>
        <v>12.666666666666666</v>
      </c>
      <c r="E1955" s="119">
        <f>IFERROR(VLOOKUP(B1955,'[3]ZS s kniznicou'!$A$2:$A$1092,1,FALSE),0)</f>
        <v>0</v>
      </c>
      <c r="F1955" s="450" t="str">
        <f t="shared" si="42"/>
        <v>do 50</v>
      </c>
      <c r="G1955" s="451" t="str">
        <f t="shared" si="42"/>
        <v>do 50</v>
      </c>
      <c r="H1955" s="428"/>
      <c r="I1955" s="428"/>
    </row>
    <row r="1956" spans="2:9">
      <c r="B1956" s="116">
        <v>710056362</v>
      </c>
      <c r="C1956" s="119">
        <v>0</v>
      </c>
      <c r="D1956" s="120">
        <f>VLOOKUP(B1956,[3]ziaci!$A$1:$B$2102,2,FALSE)</f>
        <v>9</v>
      </c>
      <c r="E1956" s="119">
        <f>IFERROR(VLOOKUP(B1956,'[3]ZS s kniznicou'!$A$2:$A$1092,1,FALSE),0)</f>
        <v>0</v>
      </c>
      <c r="F1956" s="450" t="str">
        <f t="shared" si="42"/>
        <v>do 50</v>
      </c>
      <c r="G1956" s="451" t="str">
        <f t="shared" si="42"/>
        <v>do 50</v>
      </c>
      <c r="H1956" s="428"/>
      <c r="I1956" s="428"/>
    </row>
    <row r="1957" spans="2:9">
      <c r="B1957" s="116">
        <v>710056370</v>
      </c>
      <c r="C1957" s="119">
        <v>0</v>
      </c>
      <c r="D1957" s="120">
        <f>VLOOKUP(B1957,[3]ziaci!$A$1:$B$2102,2,FALSE)</f>
        <v>18.666666666666664</v>
      </c>
      <c r="E1957" s="119">
        <f>IFERROR(VLOOKUP(B1957,'[3]ZS s kniznicou'!$A$2:$A$1092,1,FALSE),0)</f>
        <v>0</v>
      </c>
      <c r="F1957" s="450" t="str">
        <f t="shared" si="42"/>
        <v>do 50</v>
      </c>
      <c r="G1957" s="451" t="str">
        <f t="shared" si="42"/>
        <v>do 50</v>
      </c>
      <c r="H1957" s="428"/>
      <c r="I1957" s="428"/>
    </row>
    <row r="1958" spans="2:9">
      <c r="B1958" s="116">
        <v>37864505</v>
      </c>
      <c r="C1958" s="119">
        <v>0</v>
      </c>
      <c r="D1958" s="120">
        <f>VLOOKUP(B1958,[3]ziaci!$A$1:$B$2102,2,FALSE)</f>
        <v>134.33333333333331</v>
      </c>
      <c r="E1958" s="119">
        <f>IFERROR(VLOOKUP(B1958,'[3]ZS s kniznicou'!$A$2:$A$1092,1,FALSE),0)</f>
        <v>0</v>
      </c>
      <c r="F1958" s="450" t="str">
        <f t="shared" si="42"/>
        <v>do 50</v>
      </c>
      <c r="G1958" s="451" t="str">
        <f t="shared" si="42"/>
        <v>51-150</v>
      </c>
      <c r="H1958" s="428"/>
      <c r="I1958" s="428"/>
    </row>
    <row r="1959" spans="2:9">
      <c r="B1959" s="116">
        <v>710135726</v>
      </c>
      <c r="C1959" s="119">
        <v>0</v>
      </c>
      <c r="D1959" s="120">
        <f>VLOOKUP(B1959,[3]ziaci!$A$1:$B$2102,2,FALSE)</f>
        <v>9.3333333333333321</v>
      </c>
      <c r="E1959" s="119">
        <f>IFERROR(VLOOKUP(B1959,'[3]ZS s kniznicou'!$A$2:$A$1092,1,FALSE),0)</f>
        <v>0</v>
      </c>
      <c r="F1959" s="450" t="str">
        <f t="shared" si="42"/>
        <v>do 50</v>
      </c>
      <c r="G1959" s="451" t="str">
        <f t="shared" si="42"/>
        <v>do 50</v>
      </c>
      <c r="H1959" s="428"/>
      <c r="I1959" s="428"/>
    </row>
    <row r="1960" spans="2:9">
      <c r="B1960" s="116">
        <v>710056974</v>
      </c>
      <c r="C1960" s="119">
        <v>0</v>
      </c>
      <c r="D1960" s="120">
        <f>VLOOKUP(B1960,[3]ziaci!$A$1:$B$2102,2,FALSE)</f>
        <v>31.333333333333332</v>
      </c>
      <c r="E1960" s="119">
        <f>IFERROR(VLOOKUP(B1960,'[3]ZS s kniznicou'!$A$2:$A$1092,1,FALSE),0)</f>
        <v>0</v>
      </c>
      <c r="F1960" s="450" t="str">
        <f t="shared" si="42"/>
        <v>do 50</v>
      </c>
      <c r="G1960" s="451" t="str">
        <f t="shared" si="42"/>
        <v>do 50</v>
      </c>
      <c r="H1960" s="428"/>
      <c r="I1960" s="428"/>
    </row>
    <row r="1961" spans="2:9">
      <c r="B1961" s="116">
        <v>710201656</v>
      </c>
      <c r="C1961" s="119">
        <v>0</v>
      </c>
      <c r="D1961" s="120">
        <f>VLOOKUP(B1961,[3]ziaci!$A$1:$B$2102,2,FALSE)</f>
        <v>11.666666666666666</v>
      </c>
      <c r="E1961" s="119">
        <f>IFERROR(VLOOKUP(B1961,'[3]ZS s kniznicou'!$A$2:$A$1092,1,FALSE),0)</f>
        <v>0</v>
      </c>
      <c r="F1961" s="450" t="str">
        <f t="shared" si="42"/>
        <v>do 50</v>
      </c>
      <c r="G1961" s="451" t="str">
        <f t="shared" si="42"/>
        <v>do 50</v>
      </c>
      <c r="H1961" s="428"/>
      <c r="I1961" s="428"/>
    </row>
    <row r="1962" spans="2:9">
      <c r="B1962" s="116">
        <v>37863886</v>
      </c>
      <c r="C1962" s="119">
        <v>0</v>
      </c>
      <c r="D1962" s="120">
        <f>VLOOKUP(B1962,[3]ziaci!$A$1:$B$2102,2,FALSE)</f>
        <v>51.333333333333329</v>
      </c>
      <c r="E1962" s="119">
        <f>IFERROR(VLOOKUP(B1962,'[3]ZS s kniznicou'!$A$2:$A$1092,1,FALSE),0)</f>
        <v>0</v>
      </c>
      <c r="F1962" s="450" t="str">
        <f t="shared" si="42"/>
        <v>do 50</v>
      </c>
      <c r="G1962" s="451" t="str">
        <f t="shared" si="42"/>
        <v>51-150</v>
      </c>
      <c r="H1962" s="428"/>
      <c r="I1962" s="428"/>
    </row>
    <row r="1963" spans="2:9">
      <c r="B1963" s="116">
        <v>37863894</v>
      </c>
      <c r="C1963" s="119">
        <v>0</v>
      </c>
      <c r="D1963" s="120">
        <f>VLOOKUP(B1963,[3]ziaci!$A$1:$B$2102,2,FALSE)</f>
        <v>103.33333333333333</v>
      </c>
      <c r="E1963" s="119">
        <f>IFERROR(VLOOKUP(B1963,'[3]ZS s kniznicou'!$A$2:$A$1092,1,FALSE),0)</f>
        <v>0</v>
      </c>
      <c r="F1963" s="450" t="str">
        <f t="shared" si="42"/>
        <v>do 50</v>
      </c>
      <c r="G1963" s="451" t="str">
        <f t="shared" si="42"/>
        <v>51-150</v>
      </c>
      <c r="H1963" s="428"/>
      <c r="I1963" s="428"/>
    </row>
    <row r="1964" spans="2:9">
      <c r="B1964" s="116">
        <v>37863932</v>
      </c>
      <c r="C1964" s="119">
        <v>0</v>
      </c>
      <c r="D1964" s="120">
        <f>VLOOKUP(B1964,[3]ziaci!$A$1:$B$2102,2,FALSE)</f>
        <v>394.33333333333331</v>
      </c>
      <c r="E1964" s="119">
        <f>IFERROR(VLOOKUP(B1964,'[3]ZS s kniznicou'!$A$2:$A$1092,1,FALSE),0)</f>
        <v>0</v>
      </c>
      <c r="F1964" s="450" t="str">
        <f t="shared" si="42"/>
        <v>do 50</v>
      </c>
      <c r="G1964" s="451" t="str">
        <f t="shared" si="42"/>
        <v>251 a viac</v>
      </c>
      <c r="H1964" s="428"/>
      <c r="I1964" s="428"/>
    </row>
    <row r="1965" spans="2:9">
      <c r="B1965" s="116">
        <v>37863941</v>
      </c>
      <c r="C1965" s="119">
        <v>0</v>
      </c>
      <c r="D1965" s="120">
        <f>VLOOKUP(B1965,[3]ziaci!$A$1:$B$2102,2,FALSE)</f>
        <v>182.66666666666666</v>
      </c>
      <c r="E1965" s="119">
        <f>IFERROR(VLOOKUP(B1965,'[3]ZS s kniznicou'!$A$2:$A$1092,1,FALSE),0)</f>
        <v>0</v>
      </c>
      <c r="F1965" s="450" t="str">
        <f t="shared" si="42"/>
        <v>do 50</v>
      </c>
      <c r="G1965" s="451" t="str">
        <f t="shared" si="42"/>
        <v>151-250</v>
      </c>
      <c r="H1965" s="428"/>
      <c r="I1965" s="428"/>
    </row>
    <row r="1966" spans="2:9">
      <c r="B1966" s="116">
        <v>37863967</v>
      </c>
      <c r="C1966" s="119">
        <v>0</v>
      </c>
      <c r="D1966" s="120">
        <f>VLOOKUP(B1966,[3]ziaci!$A$1:$B$2102,2,FALSE)</f>
        <v>214.66666666666663</v>
      </c>
      <c r="E1966" s="119">
        <f>IFERROR(VLOOKUP(B1966,'[3]ZS s kniznicou'!$A$2:$A$1092,1,FALSE),0)</f>
        <v>0</v>
      </c>
      <c r="F1966" s="450" t="str">
        <f t="shared" si="42"/>
        <v>do 50</v>
      </c>
      <c r="G1966" s="451" t="str">
        <f t="shared" si="42"/>
        <v>151-250</v>
      </c>
      <c r="H1966" s="428"/>
      <c r="I1966" s="428"/>
    </row>
    <row r="1967" spans="2:9">
      <c r="B1967" s="116">
        <v>710094265</v>
      </c>
      <c r="C1967" s="119">
        <v>0</v>
      </c>
      <c r="D1967" s="120">
        <f>VLOOKUP(B1967,[3]ziaci!$A$1:$B$2102,2,FALSE)</f>
        <v>11.333333333333332</v>
      </c>
      <c r="E1967" s="119">
        <f>IFERROR(VLOOKUP(B1967,'[3]ZS s kniznicou'!$A$2:$A$1092,1,FALSE),0)</f>
        <v>0</v>
      </c>
      <c r="F1967" s="450" t="str">
        <f t="shared" si="42"/>
        <v>do 50</v>
      </c>
      <c r="G1967" s="451" t="str">
        <f t="shared" si="42"/>
        <v>do 50</v>
      </c>
      <c r="H1967" s="428"/>
      <c r="I1967" s="428"/>
    </row>
    <row r="1968" spans="2:9">
      <c r="B1968" s="116">
        <v>710057032</v>
      </c>
      <c r="C1968" s="119">
        <v>0</v>
      </c>
      <c r="D1968" s="120">
        <f>VLOOKUP(B1968,[3]ziaci!$A$1:$B$2102,2,FALSE)</f>
        <v>21</v>
      </c>
      <c r="E1968" s="119">
        <f>IFERROR(VLOOKUP(B1968,'[3]ZS s kniznicou'!$A$2:$A$1092,1,FALSE),0)</f>
        <v>0</v>
      </c>
      <c r="F1968" s="450" t="str">
        <f t="shared" si="42"/>
        <v>do 50</v>
      </c>
      <c r="G1968" s="451" t="str">
        <f t="shared" si="42"/>
        <v>do 50</v>
      </c>
      <c r="H1968" s="428"/>
      <c r="I1968" s="428"/>
    </row>
    <row r="1969" spans="2:9">
      <c r="B1969" s="116">
        <v>710057040</v>
      </c>
      <c r="C1969" s="119">
        <v>0</v>
      </c>
      <c r="D1969" s="120">
        <f>VLOOKUP(B1969,[3]ziaci!$A$1:$B$2102,2,FALSE)</f>
        <v>20.333333333333332</v>
      </c>
      <c r="E1969" s="119">
        <f>IFERROR(VLOOKUP(B1969,'[3]ZS s kniznicou'!$A$2:$A$1092,1,FALSE),0)</f>
        <v>0</v>
      </c>
      <c r="F1969" s="450" t="str">
        <f t="shared" si="42"/>
        <v>do 50</v>
      </c>
      <c r="G1969" s="451" t="str">
        <f t="shared" si="42"/>
        <v>do 50</v>
      </c>
      <c r="H1969" s="428"/>
      <c r="I1969" s="428"/>
    </row>
    <row r="1970" spans="2:9">
      <c r="B1970" s="116">
        <v>37866711</v>
      </c>
      <c r="C1970" s="119">
        <v>0</v>
      </c>
      <c r="D1970" s="120">
        <f>VLOOKUP(B1970,[3]ziaci!$A$1:$B$2102,2,FALSE)</f>
        <v>14.999999999999998</v>
      </c>
      <c r="E1970" s="119">
        <f>IFERROR(VLOOKUP(B1970,'[3]ZS s kniznicou'!$A$2:$A$1092,1,FALSE),0)</f>
        <v>0</v>
      </c>
      <c r="F1970" s="450" t="str">
        <f t="shared" si="42"/>
        <v>do 50</v>
      </c>
      <c r="G1970" s="451" t="str">
        <f t="shared" si="42"/>
        <v>do 50</v>
      </c>
      <c r="H1970" s="428"/>
      <c r="I1970" s="428"/>
    </row>
    <row r="1971" spans="2:9">
      <c r="B1971" s="116">
        <v>37864017</v>
      </c>
      <c r="C1971" s="119">
        <v>0</v>
      </c>
      <c r="D1971" s="120">
        <f>VLOOKUP(B1971,[3]ziaci!$A$1:$B$2102,2,FALSE)</f>
        <v>95</v>
      </c>
      <c r="E1971" s="119">
        <f>IFERROR(VLOOKUP(B1971,'[3]ZS s kniznicou'!$A$2:$A$1092,1,FALSE),0)</f>
        <v>0</v>
      </c>
      <c r="F1971" s="450" t="str">
        <f t="shared" si="42"/>
        <v>do 50</v>
      </c>
      <c r="G1971" s="451" t="str">
        <f t="shared" si="42"/>
        <v>51-150</v>
      </c>
      <c r="H1971" s="428"/>
      <c r="I1971" s="428"/>
    </row>
    <row r="1972" spans="2:9">
      <c r="B1972" s="116">
        <v>710064306</v>
      </c>
      <c r="C1972" s="119">
        <v>0</v>
      </c>
      <c r="D1972" s="120">
        <f>VLOOKUP(B1972,[3]ziaci!$A$1:$B$2102,2,FALSE)</f>
        <v>22.666666666666664</v>
      </c>
      <c r="E1972" s="119">
        <f>IFERROR(VLOOKUP(B1972,'[3]ZS s kniznicou'!$A$2:$A$1092,1,FALSE),0)</f>
        <v>710064306</v>
      </c>
      <c r="F1972" s="450" t="str">
        <f t="shared" si="42"/>
        <v>do 50</v>
      </c>
      <c r="G1972" s="451" t="str">
        <f t="shared" si="42"/>
        <v>do 50</v>
      </c>
      <c r="H1972" s="428"/>
      <c r="I1972" s="428"/>
    </row>
    <row r="1973" spans="2:9">
      <c r="B1973" s="116">
        <v>37864033</v>
      </c>
      <c r="C1973" s="119">
        <v>0</v>
      </c>
      <c r="D1973" s="120">
        <f>VLOOKUP(B1973,[3]ziaci!$A$1:$B$2102,2,FALSE)</f>
        <v>59.333333333333329</v>
      </c>
      <c r="E1973" s="119">
        <f>IFERROR(VLOOKUP(B1973,'[3]ZS s kniznicou'!$A$2:$A$1092,1,FALSE),0)</f>
        <v>0</v>
      </c>
      <c r="F1973" s="450" t="str">
        <f t="shared" si="42"/>
        <v>do 50</v>
      </c>
      <c r="G1973" s="451" t="str">
        <f t="shared" si="42"/>
        <v>51-150</v>
      </c>
      <c r="H1973" s="428"/>
      <c r="I1973" s="428"/>
    </row>
    <row r="1974" spans="2:9">
      <c r="B1974" s="116">
        <v>710055897</v>
      </c>
      <c r="C1974" s="119">
        <v>0</v>
      </c>
      <c r="D1974" s="120">
        <f>VLOOKUP(B1974,[3]ziaci!$A$1:$B$2102,2,FALSE)</f>
        <v>3.333333333333333</v>
      </c>
      <c r="E1974" s="119">
        <f>IFERROR(VLOOKUP(B1974,'[3]ZS s kniznicou'!$A$2:$A$1092,1,FALSE),0)</f>
        <v>0</v>
      </c>
      <c r="F1974" s="450" t="str">
        <f t="shared" si="42"/>
        <v>do 50</v>
      </c>
      <c r="G1974" s="451" t="str">
        <f t="shared" si="42"/>
        <v>do 50</v>
      </c>
      <c r="H1974" s="428"/>
      <c r="I1974" s="428"/>
    </row>
    <row r="1975" spans="2:9">
      <c r="B1975" s="116">
        <v>710056079</v>
      </c>
      <c r="C1975" s="119">
        <v>0</v>
      </c>
      <c r="D1975" s="120">
        <f>VLOOKUP(B1975,[3]ziaci!$A$1:$B$2102,2,FALSE)</f>
        <v>28.333333333333332</v>
      </c>
      <c r="E1975" s="119">
        <f>IFERROR(VLOOKUP(B1975,'[3]ZS s kniznicou'!$A$2:$A$1092,1,FALSE),0)</f>
        <v>0</v>
      </c>
      <c r="F1975" s="450" t="str">
        <f t="shared" si="42"/>
        <v>do 50</v>
      </c>
      <c r="G1975" s="451" t="str">
        <f t="shared" si="42"/>
        <v>do 50</v>
      </c>
      <c r="H1975" s="428"/>
      <c r="I1975" s="428"/>
    </row>
    <row r="1976" spans="2:9">
      <c r="B1976" s="116">
        <v>37865382</v>
      </c>
      <c r="C1976" s="119">
        <v>0</v>
      </c>
      <c r="D1976" s="120">
        <f>VLOOKUP(B1976,[3]ziaci!$A$1:$B$2102,2,FALSE)</f>
        <v>210.99999999999997</v>
      </c>
      <c r="E1976" s="119">
        <f>IFERROR(VLOOKUP(B1976,'[3]ZS s kniznicou'!$A$2:$A$1092,1,FALSE),0)</f>
        <v>0</v>
      </c>
      <c r="F1976" s="450" t="str">
        <f t="shared" si="42"/>
        <v>do 50</v>
      </c>
      <c r="G1976" s="451" t="str">
        <f t="shared" si="42"/>
        <v>151-250</v>
      </c>
      <c r="H1976" s="428"/>
      <c r="I1976" s="428"/>
    </row>
    <row r="1977" spans="2:9">
      <c r="B1977" s="116">
        <v>37865633</v>
      </c>
      <c r="C1977" s="119">
        <v>0</v>
      </c>
      <c r="D1977" s="120">
        <f>VLOOKUP(B1977,[3]ziaci!$A$1:$B$2102,2,FALSE)</f>
        <v>17</v>
      </c>
      <c r="E1977" s="119">
        <f>IFERROR(VLOOKUP(B1977,'[3]ZS s kniznicou'!$A$2:$A$1092,1,FALSE),0)</f>
        <v>0</v>
      </c>
      <c r="F1977" s="450" t="str">
        <f t="shared" si="42"/>
        <v>do 50</v>
      </c>
      <c r="G1977" s="451" t="str">
        <f t="shared" si="42"/>
        <v>do 50</v>
      </c>
      <c r="H1977" s="428"/>
      <c r="I1977" s="428"/>
    </row>
    <row r="1978" spans="2:9">
      <c r="B1978" s="116">
        <v>42071399</v>
      </c>
      <c r="C1978" s="119">
        <v>0</v>
      </c>
      <c r="D1978" s="120">
        <f>VLOOKUP(B1978,[3]ziaci!$A$1:$B$2102,2,FALSE)</f>
        <v>275.66666666666663</v>
      </c>
      <c r="E1978" s="119">
        <f>IFERROR(VLOOKUP(B1978,'[3]ZS s kniznicou'!$A$2:$A$1092,1,FALSE),0)</f>
        <v>0</v>
      </c>
      <c r="F1978" s="450" t="str">
        <f t="shared" si="42"/>
        <v>do 50</v>
      </c>
      <c r="G1978" s="451" t="str">
        <f t="shared" si="42"/>
        <v>251 a viac</v>
      </c>
      <c r="H1978" s="428"/>
      <c r="I1978" s="428"/>
    </row>
    <row r="1979" spans="2:9">
      <c r="B1979" s="116">
        <v>710056877</v>
      </c>
      <c r="C1979" s="119">
        <v>0</v>
      </c>
      <c r="D1979" s="120">
        <f>VLOOKUP(B1979,[3]ziaci!$A$1:$B$2102,2,FALSE)</f>
        <v>24</v>
      </c>
      <c r="E1979" s="119">
        <f>IFERROR(VLOOKUP(B1979,'[3]ZS s kniznicou'!$A$2:$A$1092,1,FALSE),0)</f>
        <v>0</v>
      </c>
      <c r="F1979" s="450" t="str">
        <f t="shared" si="42"/>
        <v>do 50</v>
      </c>
      <c r="G1979" s="451" t="str">
        <f t="shared" si="42"/>
        <v>do 50</v>
      </c>
      <c r="H1979" s="428"/>
      <c r="I1979" s="428"/>
    </row>
    <row r="1980" spans="2:9">
      <c r="B1980" s="116">
        <v>42117089</v>
      </c>
      <c r="C1980" s="119">
        <v>0</v>
      </c>
      <c r="D1980" s="120">
        <f>VLOOKUP(B1980,[3]ziaci!$A$1:$B$2102,2,FALSE)</f>
        <v>35</v>
      </c>
      <c r="E1980" s="119">
        <f>IFERROR(VLOOKUP(B1980,'[3]ZS s kniznicou'!$A$2:$A$1092,1,FALSE),0)</f>
        <v>0</v>
      </c>
      <c r="F1980" s="450" t="str">
        <f t="shared" si="42"/>
        <v>do 50</v>
      </c>
      <c r="G1980" s="451" t="str">
        <f t="shared" si="42"/>
        <v>do 50</v>
      </c>
      <c r="H1980" s="428"/>
      <c r="I1980" s="428"/>
    </row>
    <row r="1981" spans="2:9">
      <c r="B1981" s="116">
        <v>31826113</v>
      </c>
      <c r="C1981" s="119">
        <v>0</v>
      </c>
      <c r="D1981" s="120">
        <f>VLOOKUP(B1981,[3]ziaci!$A$1:$B$2102,2,FALSE)</f>
        <v>30.333333333333332</v>
      </c>
      <c r="E1981" s="119">
        <f>IFERROR(VLOOKUP(B1981,'[3]ZS s kniznicou'!$A$2:$A$1092,1,FALSE),0)</f>
        <v>0</v>
      </c>
      <c r="F1981" s="450" t="str">
        <f t="shared" si="42"/>
        <v>do 50</v>
      </c>
      <c r="G1981" s="451" t="str">
        <f t="shared" si="42"/>
        <v>do 50</v>
      </c>
      <c r="H1981" s="428"/>
      <c r="I1981" s="428"/>
    </row>
    <row r="1982" spans="2:9">
      <c r="B1982" s="116">
        <v>588041</v>
      </c>
      <c r="C1982" s="119">
        <v>0</v>
      </c>
      <c r="D1982" s="120">
        <f>VLOOKUP(B1982,[3]ziaci!$A$1:$B$2102,2,FALSE)</f>
        <v>168.33333333333331</v>
      </c>
      <c r="E1982" s="119">
        <f>IFERROR(VLOOKUP(B1982,'[3]ZS s kniznicou'!$A$2:$A$1092,1,FALSE),0)</f>
        <v>0</v>
      </c>
      <c r="F1982" s="450" t="str">
        <f t="shared" si="42"/>
        <v>do 50</v>
      </c>
      <c r="G1982" s="451" t="str">
        <f t="shared" si="42"/>
        <v>151-250</v>
      </c>
      <c r="H1982" s="428"/>
      <c r="I1982" s="428"/>
    </row>
    <row r="1983" spans="2:9">
      <c r="B1983" s="116">
        <v>42369649</v>
      </c>
      <c r="C1983" s="119">
        <v>0</v>
      </c>
      <c r="D1983" s="120">
        <f>VLOOKUP(B1983,[3]ziaci!$A$1:$B$2102,2,FALSE)</f>
        <v>56.333333333333329</v>
      </c>
      <c r="E1983" s="119">
        <f>IFERROR(VLOOKUP(B1983,'[3]ZS s kniznicou'!$A$2:$A$1092,1,FALSE),0)</f>
        <v>0</v>
      </c>
      <c r="F1983" s="450" t="str">
        <f t="shared" si="42"/>
        <v>do 50</v>
      </c>
      <c r="G1983" s="451" t="str">
        <f t="shared" si="42"/>
        <v>51-150</v>
      </c>
      <c r="H1983" s="428"/>
      <c r="I1983" s="428"/>
    </row>
    <row r="1984" spans="2:9">
      <c r="B1984" s="116">
        <v>42078415</v>
      </c>
      <c r="C1984" s="119">
        <v>0</v>
      </c>
      <c r="D1984" s="120">
        <f>VLOOKUP(B1984,[3]ziaci!$A$1:$B$2102,2,FALSE)</f>
        <v>102.33333333333333</v>
      </c>
      <c r="E1984" s="119">
        <f>IFERROR(VLOOKUP(B1984,'[3]ZS s kniznicou'!$A$2:$A$1092,1,FALSE),0)</f>
        <v>42078415</v>
      </c>
      <c r="F1984" s="450" t="str">
        <f t="shared" si="42"/>
        <v>do 50</v>
      </c>
      <c r="G1984" s="451" t="str">
        <f t="shared" si="42"/>
        <v>51-150</v>
      </c>
      <c r="H1984" s="428"/>
      <c r="I1984" s="428"/>
    </row>
    <row r="1985" spans="2:9">
      <c r="B1985" s="116">
        <v>42434912</v>
      </c>
      <c r="C1985" s="119">
        <v>0</v>
      </c>
      <c r="D1985" s="120">
        <f>VLOOKUP(B1985,[3]ziaci!$A$1:$B$2102,2,FALSE)</f>
        <v>234.66666666666666</v>
      </c>
      <c r="E1985" s="119">
        <f>IFERROR(VLOOKUP(B1985,'[3]ZS s kniznicou'!$A$2:$A$1092,1,FALSE),0)</f>
        <v>42434912</v>
      </c>
      <c r="F1985" s="450" t="str">
        <f t="shared" si="42"/>
        <v>do 50</v>
      </c>
      <c r="G1985" s="451" t="str">
        <f t="shared" si="42"/>
        <v>151-250</v>
      </c>
      <c r="H1985" s="428"/>
      <c r="I1985" s="428"/>
    </row>
    <row r="1986" spans="2:9">
      <c r="B1986" s="116">
        <v>710056770</v>
      </c>
      <c r="C1986" s="119">
        <v>0</v>
      </c>
      <c r="D1986" s="120">
        <f>VLOOKUP(B1986,[3]ziaci!$A$1:$B$2102,2,FALSE)</f>
        <v>19.333333333333332</v>
      </c>
      <c r="E1986" s="119">
        <f>IFERROR(VLOOKUP(B1986,'[3]ZS s kniznicou'!$A$2:$A$1092,1,FALSE),0)</f>
        <v>0</v>
      </c>
      <c r="F1986" s="450" t="str">
        <f t="shared" si="42"/>
        <v>do 50</v>
      </c>
      <c r="G1986" s="451" t="str">
        <f t="shared" si="42"/>
        <v>do 50</v>
      </c>
      <c r="H1986" s="428"/>
      <c r="I1986" s="428"/>
    </row>
    <row r="1987" spans="2:9">
      <c r="B1987" s="116">
        <v>37812688</v>
      </c>
      <c r="C1987" s="119">
        <v>0</v>
      </c>
      <c r="D1987" s="120">
        <f>VLOOKUP(B1987,[3]ziaci!$A$1:$B$2102,2,FALSE)</f>
        <v>201.33333333333331</v>
      </c>
      <c r="E1987" s="119">
        <f>IFERROR(VLOOKUP(B1987,'[3]ZS s kniznicou'!$A$2:$A$1092,1,FALSE),0)</f>
        <v>0</v>
      </c>
      <c r="F1987" s="450" t="str">
        <f t="shared" si="42"/>
        <v>do 50</v>
      </c>
      <c r="G1987" s="451" t="str">
        <f t="shared" si="42"/>
        <v>151-250</v>
      </c>
      <c r="H1987" s="428"/>
      <c r="I1987" s="428"/>
    </row>
    <row r="1988" spans="2:9">
      <c r="B1988" s="116">
        <v>37910400</v>
      </c>
      <c r="C1988" s="119">
        <v>0</v>
      </c>
      <c r="D1988" s="120">
        <f>VLOOKUP(B1988,[3]ziaci!$A$1:$B$2102,2,FALSE)</f>
        <v>20</v>
      </c>
      <c r="E1988" s="119">
        <f>IFERROR(VLOOKUP(B1988,'[3]ZS s kniznicou'!$A$2:$A$1092,1,FALSE),0)</f>
        <v>0</v>
      </c>
      <c r="F1988" s="450" t="str">
        <f t="shared" si="42"/>
        <v>do 50</v>
      </c>
      <c r="G1988" s="451" t="str">
        <f t="shared" si="42"/>
        <v>do 50</v>
      </c>
      <c r="H1988" s="428"/>
      <c r="I1988" s="428"/>
    </row>
    <row r="1989" spans="2:9">
      <c r="B1989" s="116">
        <v>710058462</v>
      </c>
      <c r="C1989" s="119">
        <v>0</v>
      </c>
      <c r="D1989" s="120">
        <f>VLOOKUP(B1989,[3]ziaci!$A$1:$B$2102,2,FALSE)</f>
        <v>48</v>
      </c>
      <c r="E1989" s="119">
        <f>IFERROR(VLOOKUP(B1989,'[3]ZS s kniznicou'!$A$2:$A$1092,1,FALSE),0)</f>
        <v>0</v>
      </c>
      <c r="F1989" s="450" t="str">
        <f t="shared" si="42"/>
        <v>do 50</v>
      </c>
      <c r="G1989" s="451" t="str">
        <f t="shared" si="42"/>
        <v>do 50</v>
      </c>
      <c r="H1989" s="428"/>
      <c r="I1989" s="428"/>
    </row>
    <row r="1990" spans="2:9">
      <c r="B1990" s="116">
        <v>37812785</v>
      </c>
      <c r="C1990" s="119">
        <v>0</v>
      </c>
      <c r="D1990" s="120">
        <f>VLOOKUP(B1990,[3]ziaci!$A$1:$B$2102,2,FALSE)</f>
        <v>89.666666666666657</v>
      </c>
      <c r="E1990" s="119">
        <f>IFERROR(VLOOKUP(B1990,'[3]ZS s kniznicou'!$A$2:$A$1092,1,FALSE),0)</f>
        <v>0</v>
      </c>
      <c r="F1990" s="450" t="str">
        <f t="shared" si="42"/>
        <v>do 50</v>
      </c>
      <c r="G1990" s="451" t="str">
        <f t="shared" si="42"/>
        <v>51-150</v>
      </c>
      <c r="H1990" s="428"/>
      <c r="I1990" s="428"/>
    </row>
    <row r="1991" spans="2:9">
      <c r="B1991" s="116">
        <v>42090741</v>
      </c>
      <c r="C1991" s="119">
        <v>0</v>
      </c>
      <c r="D1991" s="120">
        <f>VLOOKUP(B1991,[3]ziaci!$A$1:$B$2102,2,FALSE)</f>
        <v>217.66666666666666</v>
      </c>
      <c r="E1991" s="119">
        <f>IFERROR(VLOOKUP(B1991,'[3]ZS s kniznicou'!$A$2:$A$1092,1,FALSE),0)</f>
        <v>42090741</v>
      </c>
      <c r="F1991" s="450" t="str">
        <f t="shared" si="42"/>
        <v>do 50</v>
      </c>
      <c r="G1991" s="451" t="str">
        <f t="shared" si="42"/>
        <v>151-250</v>
      </c>
      <c r="H1991" s="428"/>
      <c r="I1991" s="428"/>
    </row>
    <row r="1992" spans="2:9">
      <c r="B1992" s="116">
        <v>42224055</v>
      </c>
      <c r="C1992" s="119">
        <v>0</v>
      </c>
      <c r="D1992" s="120">
        <f>VLOOKUP(B1992,[3]ziaci!$A$1:$B$2102,2,FALSE)</f>
        <v>417</v>
      </c>
      <c r="E1992" s="119">
        <f>IFERROR(VLOOKUP(B1992,'[3]ZS s kniznicou'!$A$2:$A$1092,1,FALSE),0)</f>
        <v>0</v>
      </c>
      <c r="F1992" s="450" t="str">
        <f t="shared" si="42"/>
        <v>do 50</v>
      </c>
      <c r="G1992" s="451" t="str">
        <f t="shared" si="42"/>
        <v>251 a viac</v>
      </c>
      <c r="H1992" s="428"/>
      <c r="I1992" s="428"/>
    </row>
    <row r="1993" spans="2:9">
      <c r="B1993" s="116">
        <v>37810278</v>
      </c>
      <c r="C1993" s="119">
        <v>0</v>
      </c>
      <c r="D1993" s="120">
        <f>VLOOKUP(B1993,[3]ziaci!$A$1:$B$2102,2,FALSE)</f>
        <v>148.66666666666666</v>
      </c>
      <c r="E1993" s="119">
        <f>IFERROR(VLOOKUP(B1993,'[3]ZS s kniznicou'!$A$2:$A$1092,1,FALSE),0)</f>
        <v>0</v>
      </c>
      <c r="F1993" s="450" t="str">
        <f t="shared" si="42"/>
        <v>do 50</v>
      </c>
      <c r="G1993" s="451" t="str">
        <f t="shared" si="42"/>
        <v>51-150</v>
      </c>
      <c r="H1993" s="428"/>
      <c r="I1993" s="428"/>
    </row>
    <row r="1994" spans="2:9">
      <c r="B1994" s="116">
        <v>52108163</v>
      </c>
      <c r="C1994" s="119">
        <v>0</v>
      </c>
      <c r="D1994" s="120">
        <f>VLOOKUP(B1994,[3]ziaci!$A$1:$B$2102,2,FALSE)</f>
        <v>54.333333333333329</v>
      </c>
      <c r="E1994" s="119">
        <f>IFERROR(VLOOKUP(B1994,'[3]ZS s kniznicou'!$A$2:$A$1092,1,FALSE),0)</f>
        <v>0</v>
      </c>
      <c r="F1994" s="450" t="str">
        <f t="shared" si="42"/>
        <v>do 50</v>
      </c>
      <c r="G1994" s="451" t="str">
        <f t="shared" si="42"/>
        <v>51-150</v>
      </c>
      <c r="H1994" s="428"/>
      <c r="I1994" s="428"/>
    </row>
    <row r="1995" spans="2:9">
      <c r="B1995" s="116">
        <v>42081602</v>
      </c>
      <c r="C1995" s="119">
        <v>0</v>
      </c>
      <c r="D1995" s="120">
        <f>VLOOKUP(B1995,[3]ziaci!$A$1:$B$2102,2,FALSE)</f>
        <v>175.66666666666666</v>
      </c>
      <c r="E1995" s="119">
        <f>IFERROR(VLOOKUP(B1995,'[3]ZS s kniznicou'!$A$2:$A$1092,1,FALSE),0)</f>
        <v>42081602</v>
      </c>
      <c r="F1995" s="450" t="str">
        <f t="shared" si="42"/>
        <v>do 50</v>
      </c>
      <c r="G1995" s="451" t="str">
        <f t="shared" si="42"/>
        <v>151-250</v>
      </c>
      <c r="H1995" s="428"/>
      <c r="I1995" s="428"/>
    </row>
    <row r="1996" spans="2:9">
      <c r="B1996" s="116">
        <v>42384010</v>
      </c>
      <c r="C1996" s="119">
        <v>0</v>
      </c>
      <c r="D1996" s="120">
        <f>VLOOKUP(B1996,[3]ziaci!$A$1:$B$2102,2,FALSE)</f>
        <v>169.33333333333331</v>
      </c>
      <c r="E1996" s="119">
        <f>IFERROR(VLOOKUP(B1996,'[3]ZS s kniznicou'!$A$2:$A$1092,1,FALSE),0)</f>
        <v>0</v>
      </c>
      <c r="F1996" s="450" t="str">
        <f t="shared" si="42"/>
        <v>do 50</v>
      </c>
      <c r="G1996" s="451" t="str">
        <f t="shared" si="42"/>
        <v>151-250</v>
      </c>
      <c r="H1996" s="428"/>
      <c r="I1996" s="428"/>
    </row>
    <row r="1997" spans="2:9">
      <c r="B1997" s="116">
        <v>37813081</v>
      </c>
      <c r="C1997" s="119">
        <v>0</v>
      </c>
      <c r="D1997" s="120">
        <f>VLOOKUP(B1997,[3]ziaci!$A$1:$B$2102,2,FALSE)</f>
        <v>307.33333333333331</v>
      </c>
      <c r="E1997" s="119">
        <f>IFERROR(VLOOKUP(B1997,'[3]ZS s kniznicou'!$A$2:$A$1092,1,FALSE),0)</f>
        <v>0</v>
      </c>
      <c r="F1997" s="450" t="str">
        <f t="shared" si="42"/>
        <v>do 50</v>
      </c>
      <c r="G1997" s="451" t="str">
        <f t="shared" si="42"/>
        <v>251 a viac</v>
      </c>
      <c r="H1997" s="428"/>
      <c r="I1997" s="428"/>
    </row>
    <row r="1998" spans="2:9">
      <c r="B1998" s="116">
        <v>37808770</v>
      </c>
      <c r="C1998" s="119">
        <v>0</v>
      </c>
      <c r="D1998" s="120">
        <f>VLOOKUP(B1998,[3]ziaci!$A$1:$B$2102,2,FALSE)</f>
        <v>167.66666666666666</v>
      </c>
      <c r="E1998" s="119">
        <f>IFERROR(VLOOKUP(B1998,'[3]ZS s kniznicou'!$A$2:$A$1092,1,FALSE),0)</f>
        <v>0</v>
      </c>
      <c r="F1998" s="450" t="str">
        <f t="shared" si="42"/>
        <v>do 50</v>
      </c>
      <c r="G1998" s="451" t="str">
        <f t="shared" si="42"/>
        <v>151-250</v>
      </c>
      <c r="H1998" s="428"/>
      <c r="I1998" s="428"/>
    </row>
    <row r="1999" spans="2:9">
      <c r="B1999" s="116">
        <v>710130371</v>
      </c>
      <c r="C1999" s="119">
        <v>0</v>
      </c>
      <c r="D1999" s="120">
        <f>VLOOKUP(B1999,[3]ziaci!$A$1:$B$2102,2,FALSE)</f>
        <v>28</v>
      </c>
      <c r="E1999" s="119">
        <f>IFERROR(VLOOKUP(B1999,'[3]ZS s kniznicou'!$A$2:$A$1092,1,FALSE),0)</f>
        <v>0</v>
      </c>
      <c r="F1999" s="450" t="str">
        <f t="shared" si="42"/>
        <v>do 50</v>
      </c>
      <c r="G1999" s="451" t="str">
        <f t="shared" si="42"/>
        <v>do 50</v>
      </c>
      <c r="H1999" s="428"/>
      <c r="I1999" s="428"/>
    </row>
    <row r="2000" spans="2:9">
      <c r="B2000" s="116">
        <v>37810286</v>
      </c>
      <c r="C2000" s="119">
        <v>0</v>
      </c>
      <c r="D2000" s="120">
        <f>VLOOKUP(B2000,[3]ziaci!$A$1:$B$2102,2,FALSE)</f>
        <v>306</v>
      </c>
      <c r="E2000" s="119">
        <f>IFERROR(VLOOKUP(B2000,'[3]ZS s kniznicou'!$A$2:$A$1092,1,FALSE),0)</f>
        <v>0</v>
      </c>
      <c r="F2000" s="450" t="str">
        <f t="shared" si="42"/>
        <v>do 50</v>
      </c>
      <c r="G2000" s="451" t="str">
        <f t="shared" si="42"/>
        <v>251 a viac</v>
      </c>
      <c r="H2000" s="428"/>
      <c r="I2000" s="428"/>
    </row>
    <row r="2001" spans="2:9">
      <c r="B2001" s="116">
        <v>37810120</v>
      </c>
      <c r="C2001" s="119">
        <v>0</v>
      </c>
      <c r="D2001" s="120">
        <f>VLOOKUP(B2001,[3]ziaci!$A$1:$B$2102,2,FALSE)</f>
        <v>383.66666666666663</v>
      </c>
      <c r="E2001" s="119">
        <f>IFERROR(VLOOKUP(B2001,'[3]ZS s kniznicou'!$A$2:$A$1092,1,FALSE),0)</f>
        <v>0</v>
      </c>
      <c r="F2001" s="450" t="str">
        <f t="shared" si="42"/>
        <v>do 50</v>
      </c>
      <c r="G2001" s="451" t="str">
        <f t="shared" si="42"/>
        <v>251 a viac</v>
      </c>
      <c r="H2001" s="428"/>
      <c r="I2001" s="428"/>
    </row>
    <row r="2002" spans="2:9">
      <c r="B2002" s="116">
        <v>37808818</v>
      </c>
      <c r="C2002" s="119">
        <v>0</v>
      </c>
      <c r="D2002" s="120">
        <f>VLOOKUP(B2002,[3]ziaci!$A$1:$B$2102,2,FALSE)</f>
        <v>163.33333333333331</v>
      </c>
      <c r="E2002" s="119">
        <f>IFERROR(VLOOKUP(B2002,'[3]ZS s kniznicou'!$A$2:$A$1092,1,FALSE),0)</f>
        <v>0</v>
      </c>
      <c r="F2002" s="450" t="str">
        <f t="shared" si="42"/>
        <v>do 50</v>
      </c>
      <c r="G2002" s="451" t="str">
        <f t="shared" si="42"/>
        <v>151-250</v>
      </c>
      <c r="H2002" s="428"/>
      <c r="I2002" s="428"/>
    </row>
    <row r="2003" spans="2:9">
      <c r="B2003" s="116">
        <v>42349036</v>
      </c>
      <c r="C2003" s="119">
        <v>0</v>
      </c>
      <c r="D2003" s="120">
        <f>VLOOKUP(B2003,[3]ziaci!$A$1:$B$2102,2,FALSE)</f>
        <v>51.666666666666657</v>
      </c>
      <c r="E2003" s="119">
        <f>IFERROR(VLOOKUP(B2003,'[3]ZS s kniznicou'!$A$2:$A$1092,1,FALSE),0)</f>
        <v>0</v>
      </c>
      <c r="F2003" s="450" t="str">
        <f t="shared" si="42"/>
        <v>do 50</v>
      </c>
      <c r="G2003" s="451" t="str">
        <f t="shared" si="42"/>
        <v>51-150</v>
      </c>
      <c r="H2003" s="428"/>
      <c r="I2003" s="428"/>
    </row>
    <row r="2004" spans="2:9">
      <c r="B2004" s="116">
        <v>37810316</v>
      </c>
      <c r="C2004" s="119">
        <v>0</v>
      </c>
      <c r="D2004" s="120">
        <f>VLOOKUP(B2004,[3]ziaci!$A$1:$B$2102,2,FALSE)</f>
        <v>673.33333333333326</v>
      </c>
      <c r="E2004" s="119">
        <f>IFERROR(VLOOKUP(B2004,'[3]ZS s kniznicou'!$A$2:$A$1092,1,FALSE),0)</f>
        <v>0</v>
      </c>
      <c r="F2004" s="450" t="str">
        <f t="shared" si="42"/>
        <v>do 50</v>
      </c>
      <c r="G2004" s="451" t="str">
        <f t="shared" si="42"/>
        <v>251 a viac</v>
      </c>
      <c r="H2004" s="428"/>
      <c r="I2004" s="428"/>
    </row>
    <row r="2005" spans="2:9">
      <c r="B2005" s="116">
        <v>710058594</v>
      </c>
      <c r="C2005" s="119">
        <v>0</v>
      </c>
      <c r="D2005" s="120">
        <f>VLOOKUP(B2005,[3]ziaci!$A$1:$B$2102,2,FALSE)</f>
        <v>75.666666666666657</v>
      </c>
      <c r="E2005" s="119">
        <f>IFERROR(VLOOKUP(B2005,'[3]ZS s kniznicou'!$A$2:$A$1092,1,FALSE),0)</f>
        <v>0</v>
      </c>
      <c r="F2005" s="450" t="str">
        <f t="shared" si="42"/>
        <v>do 50</v>
      </c>
      <c r="G2005" s="451" t="str">
        <f t="shared" si="42"/>
        <v>51-150</v>
      </c>
      <c r="H2005" s="428"/>
      <c r="I2005" s="428"/>
    </row>
    <row r="2006" spans="2:9">
      <c r="B2006" s="116">
        <v>710146736</v>
      </c>
      <c r="C2006" s="119">
        <v>0</v>
      </c>
      <c r="D2006" s="120">
        <f>VLOOKUP(B2006,[3]ziaci!$A$1:$B$2102,2,FALSE)</f>
        <v>35</v>
      </c>
      <c r="E2006" s="119">
        <f>IFERROR(VLOOKUP(B2006,'[3]ZS s kniznicou'!$A$2:$A$1092,1,FALSE),0)</f>
        <v>0</v>
      </c>
      <c r="F2006" s="450" t="str">
        <f t="shared" si="42"/>
        <v>do 50</v>
      </c>
      <c r="G2006" s="451" t="str">
        <f t="shared" si="42"/>
        <v>do 50</v>
      </c>
      <c r="H2006" s="428"/>
      <c r="I2006" s="428"/>
    </row>
    <row r="2007" spans="2:9">
      <c r="B2007" s="116">
        <v>37903098</v>
      </c>
      <c r="C2007" s="119">
        <v>0</v>
      </c>
      <c r="D2007" s="120">
        <f>VLOOKUP(B2007,[3]ziaci!$A$1:$B$2102,2,FALSE)</f>
        <v>88.666666666666657</v>
      </c>
      <c r="E2007" s="119">
        <f>IFERROR(VLOOKUP(B2007,'[3]ZS s kniznicou'!$A$2:$A$1092,1,FALSE),0)</f>
        <v>0</v>
      </c>
      <c r="F2007" s="450" t="str">
        <f t="shared" ref="F2007:G2070" si="43">IF(C2007&lt;51,"do 50",IF(C2007&lt;151,"51-150",IF(C2007&lt;251,"151-250","251 a viac")))</f>
        <v>do 50</v>
      </c>
      <c r="G2007" s="451" t="str">
        <f t="shared" si="43"/>
        <v>51-150</v>
      </c>
      <c r="H2007" s="428"/>
      <c r="I2007" s="428"/>
    </row>
    <row r="2008" spans="2:9">
      <c r="B2008" s="116">
        <v>37810227</v>
      </c>
      <c r="C2008" s="119">
        <v>0</v>
      </c>
      <c r="D2008" s="120">
        <f>VLOOKUP(B2008,[3]ziaci!$A$1:$B$2102,2,FALSE)</f>
        <v>48.333333333333329</v>
      </c>
      <c r="E2008" s="119">
        <f>IFERROR(VLOOKUP(B2008,'[3]ZS s kniznicou'!$A$2:$A$1092,1,FALSE),0)</f>
        <v>0</v>
      </c>
      <c r="F2008" s="450" t="str">
        <f t="shared" si="43"/>
        <v>do 50</v>
      </c>
      <c r="G2008" s="451" t="str">
        <f t="shared" si="43"/>
        <v>do 50</v>
      </c>
      <c r="H2008" s="428"/>
      <c r="I2008" s="428"/>
    </row>
    <row r="2009" spans="2:9">
      <c r="B2009" s="116">
        <v>37814109</v>
      </c>
      <c r="C2009" s="119">
        <v>0</v>
      </c>
      <c r="D2009" s="120">
        <f>VLOOKUP(B2009,[3]ziaci!$A$1:$B$2102,2,FALSE)</f>
        <v>23.333333333333332</v>
      </c>
      <c r="E2009" s="119">
        <f>IFERROR(VLOOKUP(B2009,'[3]ZS s kniznicou'!$A$2:$A$1092,1,FALSE),0)</f>
        <v>0</v>
      </c>
      <c r="F2009" s="450" t="str">
        <f t="shared" si="43"/>
        <v>do 50</v>
      </c>
      <c r="G2009" s="451" t="str">
        <f t="shared" si="43"/>
        <v>do 50</v>
      </c>
      <c r="H2009" s="428"/>
      <c r="I2009" s="428"/>
    </row>
    <row r="2010" spans="2:9">
      <c r="B2010" s="116">
        <v>37810588</v>
      </c>
      <c r="C2010" s="119">
        <v>0</v>
      </c>
      <c r="D2010" s="120">
        <f>VLOOKUP(B2010,[3]ziaci!$A$1:$B$2102,2,FALSE)</f>
        <v>16.666666666666664</v>
      </c>
      <c r="E2010" s="119">
        <f>IFERROR(VLOOKUP(B2010,'[3]ZS s kniznicou'!$A$2:$A$1092,1,FALSE),0)</f>
        <v>0</v>
      </c>
      <c r="F2010" s="450" t="str">
        <f t="shared" si="43"/>
        <v>do 50</v>
      </c>
      <c r="G2010" s="451" t="str">
        <f t="shared" si="43"/>
        <v>do 50</v>
      </c>
      <c r="H2010" s="428"/>
      <c r="I2010" s="428"/>
    </row>
    <row r="2011" spans="2:9">
      <c r="B2011" s="116">
        <v>710061501</v>
      </c>
      <c r="C2011" s="119">
        <v>0</v>
      </c>
      <c r="D2011" s="120">
        <f>VLOOKUP(B2011,[3]ziaci!$A$1:$B$2102,2,FALSE)</f>
        <v>24</v>
      </c>
      <c r="E2011" s="119">
        <f>IFERROR(VLOOKUP(B2011,'[3]ZS s kniznicou'!$A$2:$A$1092,1,FALSE),0)</f>
        <v>710061501</v>
      </c>
      <c r="F2011" s="450" t="str">
        <f t="shared" si="43"/>
        <v>do 50</v>
      </c>
      <c r="G2011" s="451" t="str">
        <f t="shared" si="43"/>
        <v>do 50</v>
      </c>
      <c r="H2011" s="428"/>
      <c r="I2011" s="428"/>
    </row>
    <row r="2012" spans="2:9">
      <c r="B2012" s="116">
        <v>50471627</v>
      </c>
      <c r="C2012" s="119">
        <v>0</v>
      </c>
      <c r="D2012" s="120">
        <f>VLOOKUP(B2012,[3]ziaci!$A$1:$B$2102,2,FALSE)</f>
        <v>118.66666666666666</v>
      </c>
      <c r="E2012" s="119">
        <f>IFERROR(VLOOKUP(B2012,'[3]ZS s kniznicou'!$A$2:$A$1092,1,FALSE),0)</f>
        <v>0</v>
      </c>
      <c r="F2012" s="450" t="str">
        <f t="shared" si="43"/>
        <v>do 50</v>
      </c>
      <c r="G2012" s="451" t="str">
        <f t="shared" si="43"/>
        <v>51-150</v>
      </c>
      <c r="H2012" s="428"/>
      <c r="I2012" s="428"/>
    </row>
    <row r="2013" spans="2:9">
      <c r="B2013" s="116">
        <v>710166443</v>
      </c>
      <c r="C2013" s="119">
        <v>0</v>
      </c>
      <c r="D2013" s="120">
        <f>VLOOKUP(B2013,[3]ziaci!$A$1:$B$2102,2,FALSE)</f>
        <v>42.333333333333329</v>
      </c>
      <c r="E2013" s="119">
        <f>IFERROR(VLOOKUP(B2013,'[3]ZS s kniznicou'!$A$2:$A$1092,1,FALSE),0)</f>
        <v>0</v>
      </c>
      <c r="F2013" s="450" t="str">
        <f t="shared" si="43"/>
        <v>do 50</v>
      </c>
      <c r="G2013" s="451" t="str">
        <f t="shared" si="43"/>
        <v>do 50</v>
      </c>
      <c r="H2013" s="428"/>
      <c r="I2013" s="428"/>
    </row>
    <row r="2014" spans="2:9">
      <c r="B2014" s="116">
        <v>37810405</v>
      </c>
      <c r="C2014" s="119">
        <v>0</v>
      </c>
      <c r="D2014" s="120">
        <f>VLOOKUP(B2014,[3]ziaci!$A$1:$B$2102,2,FALSE)</f>
        <v>112.66666666666666</v>
      </c>
      <c r="E2014" s="119">
        <f>IFERROR(VLOOKUP(B2014,'[3]ZS s kniznicou'!$A$2:$A$1092,1,FALSE),0)</f>
        <v>0</v>
      </c>
      <c r="F2014" s="450" t="str">
        <f t="shared" si="43"/>
        <v>do 50</v>
      </c>
      <c r="G2014" s="451" t="str">
        <f t="shared" si="43"/>
        <v>51-150</v>
      </c>
      <c r="H2014" s="428"/>
      <c r="I2014" s="428"/>
    </row>
    <row r="2015" spans="2:9">
      <c r="B2015" s="116">
        <v>37810618</v>
      </c>
      <c r="C2015" s="119">
        <v>0</v>
      </c>
      <c r="D2015" s="120">
        <f>VLOOKUP(B2015,[3]ziaci!$A$1:$B$2102,2,FALSE)</f>
        <v>143</v>
      </c>
      <c r="E2015" s="119">
        <f>IFERROR(VLOOKUP(B2015,'[3]ZS s kniznicou'!$A$2:$A$1092,1,FALSE),0)</f>
        <v>0</v>
      </c>
      <c r="F2015" s="450" t="str">
        <f t="shared" si="43"/>
        <v>do 50</v>
      </c>
      <c r="G2015" s="451" t="str">
        <f t="shared" si="43"/>
        <v>51-150</v>
      </c>
      <c r="H2015" s="428"/>
      <c r="I2015" s="428"/>
    </row>
    <row r="2016" spans="2:9">
      <c r="B2016" s="116">
        <v>710061633</v>
      </c>
      <c r="C2016" s="119">
        <v>0</v>
      </c>
      <c r="D2016" s="120">
        <f>VLOOKUP(B2016,[3]ziaci!$A$1:$B$2102,2,FALSE)</f>
        <v>20</v>
      </c>
      <c r="E2016" s="119">
        <f>IFERROR(VLOOKUP(B2016,'[3]ZS s kniznicou'!$A$2:$A$1092,1,FALSE),0)</f>
        <v>710061633</v>
      </c>
      <c r="F2016" s="450" t="str">
        <f t="shared" si="43"/>
        <v>do 50</v>
      </c>
      <c r="G2016" s="451" t="str">
        <f t="shared" si="43"/>
        <v>do 50</v>
      </c>
      <c r="H2016" s="428"/>
      <c r="I2016" s="428"/>
    </row>
    <row r="2017" spans="2:9">
      <c r="B2017" s="116">
        <v>710058756</v>
      </c>
      <c r="C2017" s="119">
        <v>0</v>
      </c>
      <c r="D2017" s="120">
        <f>VLOOKUP(B2017,[3]ziaci!$A$1:$B$2102,2,FALSE)</f>
        <v>53.666666666666664</v>
      </c>
      <c r="E2017" s="119">
        <f>IFERROR(VLOOKUP(B2017,'[3]ZS s kniznicou'!$A$2:$A$1092,1,FALSE),0)</f>
        <v>0</v>
      </c>
      <c r="F2017" s="450" t="str">
        <f t="shared" si="43"/>
        <v>do 50</v>
      </c>
      <c r="G2017" s="451" t="str">
        <f t="shared" si="43"/>
        <v>51-150</v>
      </c>
      <c r="H2017" s="428"/>
      <c r="I2017" s="428"/>
    </row>
    <row r="2018" spans="2:9">
      <c r="B2018" s="116">
        <v>710061650</v>
      </c>
      <c r="C2018" s="119">
        <v>0</v>
      </c>
      <c r="D2018" s="120">
        <f>VLOOKUP(B2018,[3]ziaci!$A$1:$B$2102,2,FALSE)</f>
        <v>25.333333333333332</v>
      </c>
      <c r="E2018" s="119">
        <f>IFERROR(VLOOKUP(B2018,'[3]ZS s kniznicou'!$A$2:$A$1092,1,FALSE),0)</f>
        <v>710061650</v>
      </c>
      <c r="F2018" s="450" t="str">
        <f t="shared" si="43"/>
        <v>do 50</v>
      </c>
      <c r="G2018" s="451" t="str">
        <f t="shared" si="43"/>
        <v>do 50</v>
      </c>
      <c r="H2018" s="428"/>
      <c r="I2018" s="428"/>
    </row>
    <row r="2019" spans="2:9">
      <c r="B2019" s="116">
        <v>35569093</v>
      </c>
      <c r="C2019" s="119">
        <v>0</v>
      </c>
      <c r="D2019" s="120" t="e">
        <f>VLOOKUP(B2019,[3]ziaci!$A$1:$B$2102,2,FALSE)</f>
        <v>#N/A</v>
      </c>
      <c r="E2019" s="119">
        <f>IFERROR(VLOOKUP(B2019,'[3]ZS s kniznicou'!$A$2:$A$1092,1,FALSE),0)</f>
        <v>0</v>
      </c>
      <c r="F2019" s="450" t="str">
        <f t="shared" si="43"/>
        <v>do 50</v>
      </c>
      <c r="G2019" s="451" t="e">
        <f t="shared" si="43"/>
        <v>#N/A</v>
      </c>
      <c r="H2019" s="428"/>
      <c r="I2019" s="428"/>
    </row>
    <row r="2020" spans="2:9">
      <c r="B2020" s="116">
        <v>710059116</v>
      </c>
      <c r="C2020" s="119">
        <v>0</v>
      </c>
      <c r="D2020" s="120">
        <f>VLOOKUP(B2020,[3]ziaci!$A$1:$B$2102,2,FALSE)</f>
        <v>28.333333333333332</v>
      </c>
      <c r="E2020" s="119">
        <f>IFERROR(VLOOKUP(B2020,'[3]ZS s kniznicou'!$A$2:$A$1092,1,FALSE),0)</f>
        <v>0</v>
      </c>
      <c r="F2020" s="450" t="str">
        <f t="shared" si="43"/>
        <v>do 50</v>
      </c>
      <c r="G2020" s="451" t="str">
        <f t="shared" si="43"/>
        <v>do 50</v>
      </c>
      <c r="H2020" s="428"/>
      <c r="I2020" s="428"/>
    </row>
    <row r="2021" spans="2:9">
      <c r="B2021" s="116">
        <v>710059124</v>
      </c>
      <c r="C2021" s="119">
        <v>0</v>
      </c>
      <c r="D2021" s="120">
        <f>VLOOKUP(B2021,[3]ziaci!$A$1:$B$2102,2,FALSE)</f>
        <v>23.999999999999996</v>
      </c>
      <c r="E2021" s="119">
        <f>IFERROR(VLOOKUP(B2021,'[3]ZS s kniznicou'!$A$2:$A$1092,1,FALSE),0)</f>
        <v>0</v>
      </c>
      <c r="F2021" s="450" t="str">
        <f t="shared" si="43"/>
        <v>do 50</v>
      </c>
      <c r="G2021" s="451" t="str">
        <f t="shared" si="43"/>
        <v>do 50</v>
      </c>
      <c r="H2021" s="428"/>
      <c r="I2021" s="428"/>
    </row>
    <row r="2022" spans="2:9">
      <c r="B2022" s="116">
        <v>710061757</v>
      </c>
      <c r="C2022" s="119">
        <v>0</v>
      </c>
      <c r="D2022" s="120">
        <f>VLOOKUP(B2022,[3]ziaci!$A$1:$B$2102,2,FALSE)</f>
        <v>12.999999999999998</v>
      </c>
      <c r="E2022" s="119">
        <f>IFERROR(VLOOKUP(B2022,'[3]ZS s kniznicou'!$A$2:$A$1092,1,FALSE),0)</f>
        <v>710061757</v>
      </c>
      <c r="F2022" s="450" t="str">
        <f t="shared" si="43"/>
        <v>do 50</v>
      </c>
      <c r="G2022" s="451" t="str">
        <f t="shared" si="43"/>
        <v>do 50</v>
      </c>
      <c r="H2022" s="428"/>
      <c r="I2022" s="428"/>
    </row>
    <row r="2023" spans="2:9">
      <c r="B2023" s="116">
        <v>710059132</v>
      </c>
      <c r="C2023" s="119">
        <v>0</v>
      </c>
      <c r="D2023" s="120">
        <f>VLOOKUP(B2023,[3]ziaci!$A$1:$B$2102,2,FALSE)</f>
        <v>60.999999999999993</v>
      </c>
      <c r="E2023" s="119">
        <f>IFERROR(VLOOKUP(B2023,'[3]ZS s kniznicou'!$A$2:$A$1092,1,FALSE),0)</f>
        <v>0</v>
      </c>
      <c r="F2023" s="450" t="str">
        <f t="shared" si="43"/>
        <v>do 50</v>
      </c>
      <c r="G2023" s="451" t="str">
        <f t="shared" si="43"/>
        <v>51-150</v>
      </c>
      <c r="H2023" s="428"/>
      <c r="I2023" s="428"/>
    </row>
    <row r="2024" spans="2:9">
      <c r="B2024" s="116">
        <v>710061722</v>
      </c>
      <c r="C2024" s="119">
        <v>0</v>
      </c>
      <c r="D2024" s="120" t="e">
        <f>VLOOKUP(B2024,[3]ziaci!$A$1:$B$2102,2,FALSE)</f>
        <v>#N/A</v>
      </c>
      <c r="E2024" s="119">
        <f>IFERROR(VLOOKUP(B2024,'[3]ZS s kniznicou'!$A$2:$A$1092,1,FALSE),0)</f>
        <v>0</v>
      </c>
      <c r="F2024" s="450" t="str">
        <f t="shared" si="43"/>
        <v>do 50</v>
      </c>
      <c r="G2024" s="451" t="e">
        <f t="shared" si="43"/>
        <v>#N/A</v>
      </c>
      <c r="H2024" s="428"/>
      <c r="I2024" s="428"/>
    </row>
    <row r="2025" spans="2:9">
      <c r="B2025" s="116">
        <v>710271620</v>
      </c>
      <c r="C2025" s="119">
        <v>0</v>
      </c>
      <c r="D2025" s="120">
        <f>VLOOKUP(B2025,[3]ziaci!$A$1:$B$2102,2,FALSE)</f>
        <v>21</v>
      </c>
      <c r="E2025" s="119">
        <f>IFERROR(VLOOKUP(B2025,'[3]ZS s kniznicou'!$A$2:$A$1092,1,FALSE),0)</f>
        <v>0</v>
      </c>
      <c r="F2025" s="450" t="str">
        <f t="shared" si="43"/>
        <v>do 50</v>
      </c>
      <c r="G2025" s="451" t="str">
        <f t="shared" si="43"/>
        <v>do 50</v>
      </c>
      <c r="H2025" s="428"/>
      <c r="I2025" s="428"/>
    </row>
    <row r="2026" spans="2:9">
      <c r="B2026" s="116">
        <v>710059159</v>
      </c>
      <c r="C2026" s="119">
        <v>0</v>
      </c>
      <c r="D2026" s="120">
        <f>VLOOKUP(B2026,[3]ziaci!$A$1:$B$2102,2,FALSE)</f>
        <v>19.333333333333332</v>
      </c>
      <c r="E2026" s="119">
        <f>IFERROR(VLOOKUP(B2026,'[3]ZS s kniznicou'!$A$2:$A$1092,1,FALSE),0)</f>
        <v>0</v>
      </c>
      <c r="F2026" s="450" t="str">
        <f t="shared" si="43"/>
        <v>do 50</v>
      </c>
      <c r="G2026" s="451" t="str">
        <f t="shared" si="43"/>
        <v>do 50</v>
      </c>
      <c r="H2026" s="428"/>
      <c r="I2026" s="428"/>
    </row>
    <row r="2027" spans="2:9">
      <c r="B2027" s="116">
        <v>52547507</v>
      </c>
      <c r="C2027" s="119">
        <v>0</v>
      </c>
      <c r="D2027" s="120">
        <f>VLOOKUP(B2027,[3]ziaci!$A$1:$B$2102,2,FALSE)</f>
        <v>52.333333333333329</v>
      </c>
      <c r="E2027" s="119">
        <f>IFERROR(VLOOKUP(B2027,'[3]ZS s kniznicou'!$A$2:$A$1092,1,FALSE),0)</f>
        <v>0</v>
      </c>
      <c r="F2027" s="450" t="str">
        <f t="shared" si="43"/>
        <v>do 50</v>
      </c>
      <c r="G2027" s="451" t="str">
        <f t="shared" si="43"/>
        <v>51-150</v>
      </c>
      <c r="H2027" s="428"/>
      <c r="I2027" s="428"/>
    </row>
    <row r="2028" spans="2:9">
      <c r="B2028" s="116">
        <v>710048831</v>
      </c>
      <c r="C2028" s="119">
        <v>0</v>
      </c>
      <c r="D2028" s="120">
        <f>VLOOKUP(B2028,[3]ziaci!$A$1:$B$2102,2,FALSE)</f>
        <v>27.666666666666664</v>
      </c>
      <c r="E2028" s="119">
        <f>IFERROR(VLOOKUP(B2028,'[3]ZS s kniznicou'!$A$2:$A$1092,1,FALSE),0)</f>
        <v>0</v>
      </c>
      <c r="F2028" s="450" t="str">
        <f t="shared" si="43"/>
        <v>do 50</v>
      </c>
      <c r="G2028" s="451" t="str">
        <f t="shared" si="43"/>
        <v>do 50</v>
      </c>
      <c r="H2028" s="428"/>
      <c r="I2028" s="428"/>
    </row>
    <row r="2029" spans="2:9">
      <c r="B2029" s="116">
        <v>710059175</v>
      </c>
      <c r="C2029" s="119">
        <v>0</v>
      </c>
      <c r="D2029" s="120">
        <f>VLOOKUP(B2029,[3]ziaci!$A$1:$B$2102,2,FALSE)</f>
        <v>21.666666666666664</v>
      </c>
      <c r="E2029" s="119">
        <f>IFERROR(VLOOKUP(B2029,'[3]ZS s kniznicou'!$A$2:$A$1092,1,FALSE),0)</f>
        <v>0</v>
      </c>
      <c r="F2029" s="450" t="str">
        <f t="shared" si="43"/>
        <v>do 50</v>
      </c>
      <c r="G2029" s="451" t="str">
        <f t="shared" si="43"/>
        <v>do 50</v>
      </c>
      <c r="H2029" s="428"/>
      <c r="I2029" s="428"/>
    </row>
    <row r="2030" spans="2:9">
      <c r="B2030" s="116">
        <v>710048858</v>
      </c>
      <c r="C2030" s="119">
        <v>0</v>
      </c>
      <c r="D2030" s="120">
        <f>VLOOKUP(B2030,[3]ziaci!$A$1:$B$2102,2,FALSE)</f>
        <v>18.333333333333332</v>
      </c>
      <c r="E2030" s="119">
        <f>IFERROR(VLOOKUP(B2030,'[3]ZS s kniznicou'!$A$2:$A$1092,1,FALSE),0)</f>
        <v>0</v>
      </c>
      <c r="F2030" s="450" t="str">
        <f t="shared" si="43"/>
        <v>do 50</v>
      </c>
      <c r="G2030" s="451" t="str">
        <f t="shared" si="43"/>
        <v>do 50</v>
      </c>
      <c r="H2030" s="428"/>
      <c r="I2030" s="428"/>
    </row>
    <row r="2031" spans="2:9">
      <c r="B2031" s="116">
        <v>710061838</v>
      </c>
      <c r="C2031" s="119">
        <v>0</v>
      </c>
      <c r="D2031" s="120">
        <f>VLOOKUP(B2031,[3]ziaci!$A$1:$B$2102,2,FALSE)</f>
        <v>15</v>
      </c>
      <c r="E2031" s="119">
        <f>IFERROR(VLOOKUP(B2031,'[3]ZS s kniznicou'!$A$2:$A$1092,1,FALSE),0)</f>
        <v>710061838</v>
      </c>
      <c r="F2031" s="450" t="str">
        <f t="shared" si="43"/>
        <v>do 50</v>
      </c>
      <c r="G2031" s="451" t="str">
        <f t="shared" si="43"/>
        <v>do 50</v>
      </c>
      <c r="H2031" s="428"/>
      <c r="I2031" s="428"/>
    </row>
    <row r="2032" spans="2:9">
      <c r="B2032" s="116">
        <v>710059191</v>
      </c>
      <c r="C2032" s="119">
        <v>0</v>
      </c>
      <c r="D2032" s="120">
        <f>VLOOKUP(B2032,[3]ziaci!$A$1:$B$2102,2,FALSE)</f>
        <v>37.333333333333329</v>
      </c>
      <c r="E2032" s="119">
        <f>IFERROR(VLOOKUP(B2032,'[3]ZS s kniznicou'!$A$2:$A$1092,1,FALSE),0)</f>
        <v>0</v>
      </c>
      <c r="F2032" s="450" t="str">
        <f t="shared" si="43"/>
        <v>do 50</v>
      </c>
      <c r="G2032" s="451" t="str">
        <f t="shared" si="43"/>
        <v>do 50</v>
      </c>
      <c r="H2032" s="428"/>
      <c r="I2032" s="428"/>
    </row>
    <row r="2033" spans="2:9">
      <c r="B2033" s="116">
        <v>710059205</v>
      </c>
      <c r="C2033" s="119">
        <v>0</v>
      </c>
      <c r="D2033" s="120">
        <f>VLOOKUP(B2033,[3]ziaci!$A$1:$B$2102,2,FALSE)</f>
        <v>46.333333333333329</v>
      </c>
      <c r="E2033" s="119">
        <f>IFERROR(VLOOKUP(B2033,'[3]ZS s kniznicou'!$A$2:$A$1092,1,FALSE),0)</f>
        <v>0</v>
      </c>
      <c r="F2033" s="450" t="str">
        <f t="shared" si="43"/>
        <v>do 50</v>
      </c>
      <c r="G2033" s="451" t="str">
        <f t="shared" si="43"/>
        <v>do 50</v>
      </c>
      <c r="H2033" s="428"/>
      <c r="I2033" s="428"/>
    </row>
    <row r="2034" spans="2:9">
      <c r="B2034" s="116">
        <v>37906208</v>
      </c>
      <c r="C2034" s="119">
        <v>0</v>
      </c>
      <c r="D2034" s="120">
        <f>VLOOKUP(B2034,[3]ziaci!$A$1:$B$2102,2,FALSE)</f>
        <v>65.666666666666657</v>
      </c>
      <c r="E2034" s="119">
        <f>IFERROR(VLOOKUP(B2034,'[3]ZS s kniznicou'!$A$2:$A$1092,1,FALSE),0)</f>
        <v>0</v>
      </c>
      <c r="F2034" s="450" t="str">
        <f t="shared" si="43"/>
        <v>do 50</v>
      </c>
      <c r="G2034" s="451" t="str">
        <f t="shared" si="43"/>
        <v>51-150</v>
      </c>
      <c r="H2034" s="428"/>
      <c r="I2034" s="428"/>
    </row>
    <row r="2035" spans="2:9">
      <c r="B2035" s="116">
        <v>710059230</v>
      </c>
      <c r="C2035" s="119">
        <v>0</v>
      </c>
      <c r="D2035" s="120">
        <f>VLOOKUP(B2035,[3]ziaci!$A$1:$B$2102,2,FALSE)</f>
        <v>55.333333333333329</v>
      </c>
      <c r="E2035" s="119">
        <f>IFERROR(VLOOKUP(B2035,'[3]ZS s kniznicou'!$A$2:$A$1092,1,FALSE),0)</f>
        <v>0</v>
      </c>
      <c r="F2035" s="450" t="str">
        <f t="shared" si="43"/>
        <v>do 50</v>
      </c>
      <c r="G2035" s="451" t="str">
        <f t="shared" si="43"/>
        <v>51-150</v>
      </c>
      <c r="H2035" s="428"/>
      <c r="I2035" s="428"/>
    </row>
    <row r="2036" spans="2:9">
      <c r="B2036" s="116">
        <v>37906399</v>
      </c>
      <c r="C2036" s="119">
        <v>0</v>
      </c>
      <c r="D2036" s="120">
        <f>VLOOKUP(B2036,[3]ziaci!$A$1:$B$2102,2,FALSE)</f>
        <v>57.666666666666664</v>
      </c>
      <c r="E2036" s="119">
        <f>IFERROR(VLOOKUP(B2036,'[3]ZS s kniznicou'!$A$2:$A$1092,1,FALSE),0)</f>
        <v>0</v>
      </c>
      <c r="F2036" s="450" t="str">
        <f t="shared" si="43"/>
        <v>do 50</v>
      </c>
      <c r="G2036" s="451" t="str">
        <f t="shared" si="43"/>
        <v>51-150</v>
      </c>
      <c r="H2036" s="428"/>
      <c r="I2036" s="428"/>
    </row>
    <row r="2037" spans="2:9">
      <c r="B2037" s="116">
        <v>710060327</v>
      </c>
      <c r="C2037" s="119">
        <v>0</v>
      </c>
      <c r="D2037" s="120">
        <f>VLOOKUP(B2037,[3]ziaci!$A$1:$B$2102,2,FALSE)</f>
        <v>19.333333333333332</v>
      </c>
      <c r="E2037" s="119">
        <f>IFERROR(VLOOKUP(B2037,'[3]ZS s kniznicou'!$A$2:$A$1092,1,FALSE),0)</f>
        <v>0</v>
      </c>
      <c r="F2037" s="450" t="str">
        <f t="shared" si="43"/>
        <v>do 50</v>
      </c>
      <c r="G2037" s="451" t="str">
        <f t="shared" si="43"/>
        <v>do 50</v>
      </c>
      <c r="H2037" s="428"/>
      <c r="I2037" s="428"/>
    </row>
    <row r="2038" spans="2:9">
      <c r="B2038" s="116">
        <v>37910761</v>
      </c>
      <c r="C2038" s="119">
        <v>0</v>
      </c>
      <c r="D2038" s="120">
        <f>VLOOKUP(B2038,[3]ziaci!$A$1:$B$2102,2,FALSE)</f>
        <v>18.333333333333332</v>
      </c>
      <c r="E2038" s="119">
        <f>IFERROR(VLOOKUP(B2038,'[3]ZS s kniznicou'!$A$2:$A$1092,1,FALSE),0)</f>
        <v>0</v>
      </c>
      <c r="F2038" s="450" t="str">
        <f t="shared" si="43"/>
        <v>do 50</v>
      </c>
      <c r="G2038" s="451" t="str">
        <f t="shared" si="43"/>
        <v>do 50</v>
      </c>
      <c r="H2038" s="428"/>
      <c r="I2038" s="428"/>
    </row>
    <row r="2039" spans="2:9">
      <c r="B2039" s="116">
        <v>710050755</v>
      </c>
      <c r="C2039" s="119">
        <v>0</v>
      </c>
      <c r="D2039" s="120">
        <f>VLOOKUP(B2039,[3]ziaci!$A$1:$B$2102,2,FALSE)</f>
        <v>51.333333333333329</v>
      </c>
      <c r="E2039" s="119">
        <f>IFERROR(VLOOKUP(B2039,'[3]ZS s kniznicou'!$A$2:$A$1092,1,FALSE),0)</f>
        <v>0</v>
      </c>
      <c r="F2039" s="450" t="str">
        <f t="shared" si="43"/>
        <v>do 50</v>
      </c>
      <c r="G2039" s="451" t="str">
        <f t="shared" si="43"/>
        <v>51-150</v>
      </c>
      <c r="H2039" s="428"/>
      <c r="I2039" s="428"/>
    </row>
    <row r="2040" spans="2:9">
      <c r="B2040" s="116">
        <v>710060394</v>
      </c>
      <c r="C2040" s="119">
        <v>0</v>
      </c>
      <c r="D2040" s="120">
        <f>VLOOKUP(B2040,[3]ziaci!$A$1:$B$2102,2,FALSE)</f>
        <v>34</v>
      </c>
      <c r="E2040" s="119">
        <f>IFERROR(VLOOKUP(B2040,'[3]ZS s kniznicou'!$A$2:$A$1092,1,FALSE),0)</f>
        <v>0</v>
      </c>
      <c r="F2040" s="450" t="str">
        <f t="shared" si="43"/>
        <v>do 50</v>
      </c>
      <c r="G2040" s="451" t="str">
        <f t="shared" si="43"/>
        <v>do 50</v>
      </c>
      <c r="H2040" s="428"/>
      <c r="I2040" s="428"/>
    </row>
    <row r="2041" spans="2:9">
      <c r="B2041" s="116">
        <v>37810197</v>
      </c>
      <c r="C2041" s="119">
        <v>0</v>
      </c>
      <c r="D2041" s="120">
        <f>VLOOKUP(B2041,[3]ziaci!$A$1:$B$2102,2,FALSE)</f>
        <v>44</v>
      </c>
      <c r="E2041" s="119">
        <f>IFERROR(VLOOKUP(B2041,'[3]ZS s kniznicou'!$A$2:$A$1092,1,FALSE),0)</f>
        <v>0</v>
      </c>
      <c r="F2041" s="450" t="str">
        <f t="shared" si="43"/>
        <v>do 50</v>
      </c>
      <c r="G2041" s="451" t="str">
        <f t="shared" si="43"/>
        <v>do 50</v>
      </c>
      <c r="H2041" s="428"/>
      <c r="I2041" s="428"/>
    </row>
    <row r="2042" spans="2:9">
      <c r="B2042" s="116">
        <v>710114567</v>
      </c>
      <c r="C2042" s="119">
        <v>0</v>
      </c>
      <c r="D2042" s="120">
        <f>VLOOKUP(B2042,[3]ziaci!$A$1:$B$2102,2,FALSE)</f>
        <v>46.666666666666664</v>
      </c>
      <c r="E2042" s="119">
        <f>IFERROR(VLOOKUP(B2042,'[3]ZS s kniznicou'!$A$2:$A$1092,1,FALSE),0)</f>
        <v>0</v>
      </c>
      <c r="F2042" s="450" t="str">
        <f t="shared" si="43"/>
        <v>do 50</v>
      </c>
      <c r="G2042" s="451" t="str">
        <f t="shared" si="43"/>
        <v>do 50</v>
      </c>
      <c r="H2042" s="428"/>
      <c r="I2042" s="428"/>
    </row>
    <row r="2043" spans="2:9">
      <c r="B2043" s="116">
        <v>37813471</v>
      </c>
      <c r="C2043" s="119">
        <v>0</v>
      </c>
      <c r="D2043" s="120">
        <f>VLOOKUP(B2043,[3]ziaci!$A$1:$B$2102,2,FALSE)</f>
        <v>14</v>
      </c>
      <c r="E2043" s="119">
        <f>IFERROR(VLOOKUP(B2043,'[3]ZS s kniznicou'!$A$2:$A$1092,1,FALSE),0)</f>
        <v>0</v>
      </c>
      <c r="F2043" s="450" t="str">
        <f t="shared" si="43"/>
        <v>do 50</v>
      </c>
      <c r="G2043" s="451" t="str">
        <f t="shared" si="43"/>
        <v>do 50</v>
      </c>
      <c r="H2043" s="428"/>
      <c r="I2043" s="428"/>
    </row>
    <row r="2044" spans="2:9">
      <c r="B2044" s="116">
        <v>17060125</v>
      </c>
      <c r="C2044" s="119">
        <v>0</v>
      </c>
      <c r="D2044" s="120">
        <f>VLOOKUP(B2044,[3]ziaci!$A$1:$B$2102,2,FALSE)</f>
        <v>131.33333333333331</v>
      </c>
      <c r="E2044" s="119">
        <f>IFERROR(VLOOKUP(B2044,'[3]ZS s kniznicou'!$A$2:$A$1092,1,FALSE),0)</f>
        <v>0</v>
      </c>
      <c r="F2044" s="450" t="str">
        <f t="shared" si="43"/>
        <v>do 50</v>
      </c>
      <c r="G2044" s="451" t="str">
        <f t="shared" si="43"/>
        <v>51-150</v>
      </c>
      <c r="H2044" s="428"/>
      <c r="I2044" s="428"/>
    </row>
    <row r="2045" spans="2:9">
      <c r="B2045" s="116">
        <v>30414164</v>
      </c>
      <c r="C2045" s="119">
        <v>0</v>
      </c>
      <c r="D2045" s="120">
        <f>VLOOKUP(B2045,[3]ziaci!$A$1:$B$2102,2,FALSE)</f>
        <v>220.66666666666663</v>
      </c>
      <c r="E2045" s="119">
        <f>IFERROR(VLOOKUP(B2045,'[3]ZS s kniznicou'!$A$2:$A$1092,1,FALSE),0)</f>
        <v>0</v>
      </c>
      <c r="F2045" s="450" t="str">
        <f t="shared" si="43"/>
        <v>do 50</v>
      </c>
      <c r="G2045" s="451" t="str">
        <f t="shared" si="43"/>
        <v>151-250</v>
      </c>
      <c r="H2045" s="428"/>
      <c r="I2045" s="428"/>
    </row>
    <row r="2046" spans="2:9">
      <c r="B2046" s="116">
        <v>614505</v>
      </c>
      <c r="C2046" s="119">
        <v>0</v>
      </c>
      <c r="D2046" s="120">
        <f>VLOOKUP(B2046,[3]ziaci!$A$1:$B$2102,2,FALSE)</f>
        <v>169.66666666666666</v>
      </c>
      <c r="E2046" s="119">
        <f>IFERROR(VLOOKUP(B2046,'[3]ZS s kniznicou'!$A$2:$A$1092,1,FALSE),0)</f>
        <v>0</v>
      </c>
      <c r="F2046" s="450" t="str">
        <f t="shared" si="43"/>
        <v>do 50</v>
      </c>
      <c r="G2046" s="451" t="str">
        <f t="shared" si="43"/>
        <v>151-250</v>
      </c>
      <c r="H2046" s="428"/>
      <c r="I2046" s="428"/>
    </row>
    <row r="2047" spans="2:9">
      <c r="B2047" s="116">
        <v>710062060</v>
      </c>
      <c r="C2047" s="119">
        <v>0</v>
      </c>
      <c r="D2047" s="120">
        <f>VLOOKUP(B2047,[3]ziaci!$A$1:$B$2102,2,FALSE)</f>
        <v>27</v>
      </c>
      <c r="E2047" s="119">
        <f>IFERROR(VLOOKUP(B2047,'[3]ZS s kniznicou'!$A$2:$A$1092,1,FALSE),0)</f>
        <v>710062060</v>
      </c>
      <c r="F2047" s="450" t="str">
        <f t="shared" si="43"/>
        <v>do 50</v>
      </c>
      <c r="G2047" s="451" t="str">
        <f t="shared" si="43"/>
        <v>do 50</v>
      </c>
      <c r="H2047" s="428"/>
      <c r="I2047" s="428"/>
    </row>
    <row r="2048" spans="2:9">
      <c r="B2048" s="116">
        <v>42377498</v>
      </c>
      <c r="C2048" s="119">
        <v>0</v>
      </c>
      <c r="D2048" s="120">
        <f>VLOOKUP(B2048,[3]ziaci!$A$1:$B$2102,2,FALSE)</f>
        <v>112.33333333333331</v>
      </c>
      <c r="E2048" s="119">
        <f>IFERROR(VLOOKUP(B2048,'[3]ZS s kniznicou'!$A$2:$A$1092,1,FALSE),0)</f>
        <v>0</v>
      </c>
      <c r="F2048" s="450" t="str">
        <f t="shared" si="43"/>
        <v>do 50</v>
      </c>
      <c r="G2048" s="451" t="str">
        <f t="shared" si="43"/>
        <v>51-150</v>
      </c>
      <c r="H2048" s="428"/>
      <c r="I2048" s="428"/>
    </row>
    <row r="2049" spans="2:9">
      <c r="B2049" s="116">
        <v>37908987</v>
      </c>
      <c r="C2049" s="119">
        <v>0</v>
      </c>
      <c r="D2049" s="120">
        <f>VLOOKUP(B2049,[3]ziaci!$A$1:$B$2102,2,FALSE)</f>
        <v>160.66666666666666</v>
      </c>
      <c r="E2049" s="119">
        <f>IFERROR(VLOOKUP(B2049,'[3]ZS s kniznicou'!$A$2:$A$1092,1,FALSE),0)</f>
        <v>0</v>
      </c>
      <c r="F2049" s="450" t="str">
        <f t="shared" si="43"/>
        <v>do 50</v>
      </c>
      <c r="G2049" s="451" t="str">
        <f t="shared" si="43"/>
        <v>151-250</v>
      </c>
      <c r="H2049" s="428"/>
      <c r="I2049" s="428"/>
    </row>
    <row r="2050" spans="2:9">
      <c r="B2050" s="116">
        <v>37975811</v>
      </c>
      <c r="C2050" s="119">
        <v>0</v>
      </c>
      <c r="D2050" s="120">
        <f>VLOOKUP(B2050,[3]ziaci!$A$1:$B$2102,2,FALSE)</f>
        <v>238.66666666666663</v>
      </c>
      <c r="E2050" s="119">
        <f>IFERROR(VLOOKUP(B2050,'[3]ZS s kniznicou'!$A$2:$A$1092,1,FALSE),0)</f>
        <v>0</v>
      </c>
      <c r="F2050" s="450" t="str">
        <f t="shared" si="43"/>
        <v>do 50</v>
      </c>
      <c r="G2050" s="451" t="str">
        <f t="shared" si="43"/>
        <v>151-250</v>
      </c>
      <c r="H2050" s="428"/>
      <c r="I2050" s="428"/>
    </row>
    <row r="2051" spans="2:9">
      <c r="B2051" s="116">
        <v>42058759</v>
      </c>
      <c r="C2051" s="119">
        <v>0</v>
      </c>
      <c r="D2051" s="120">
        <f>VLOOKUP(B2051,[3]ziaci!$A$1:$B$2102,2,FALSE)</f>
        <v>60.666666666666664</v>
      </c>
      <c r="E2051" s="119">
        <f>IFERROR(VLOOKUP(B2051,'[3]ZS s kniznicou'!$A$2:$A$1092,1,FALSE),0)</f>
        <v>0</v>
      </c>
      <c r="F2051" s="450" t="str">
        <f t="shared" si="43"/>
        <v>do 50</v>
      </c>
      <c r="G2051" s="451" t="str">
        <f t="shared" si="43"/>
        <v>51-150</v>
      </c>
      <c r="H2051" s="428"/>
      <c r="I2051" s="428"/>
    </row>
    <row r="2052" spans="2:9">
      <c r="B2052" s="116">
        <v>37900862</v>
      </c>
      <c r="C2052" s="119">
        <v>0</v>
      </c>
      <c r="D2052" s="120">
        <f>VLOOKUP(B2052,[3]ziaci!$A$1:$B$2102,2,FALSE)</f>
        <v>147</v>
      </c>
      <c r="E2052" s="119">
        <f>IFERROR(VLOOKUP(B2052,'[3]ZS s kniznicou'!$A$2:$A$1092,1,FALSE),0)</f>
        <v>0</v>
      </c>
      <c r="F2052" s="450" t="str">
        <f t="shared" si="43"/>
        <v>do 50</v>
      </c>
      <c r="G2052" s="451" t="str">
        <f t="shared" si="43"/>
        <v>51-150</v>
      </c>
      <c r="H2052" s="428"/>
      <c r="I2052" s="428"/>
    </row>
    <row r="2053" spans="2:9">
      <c r="B2053" s="116">
        <v>35677716</v>
      </c>
      <c r="C2053" s="119">
        <v>0</v>
      </c>
      <c r="D2053" s="120">
        <f>VLOOKUP(B2053,[3]ziaci!$A$1:$B$2102,2,FALSE)</f>
        <v>464.66666666666663</v>
      </c>
      <c r="E2053" s="119">
        <f>IFERROR(VLOOKUP(B2053,'[3]ZS s kniznicou'!$A$2:$A$1092,1,FALSE),0)</f>
        <v>0</v>
      </c>
      <c r="F2053" s="450" t="str">
        <f t="shared" si="43"/>
        <v>do 50</v>
      </c>
      <c r="G2053" s="451" t="str">
        <f t="shared" si="43"/>
        <v>251 a viac</v>
      </c>
      <c r="H2053" s="428"/>
      <c r="I2053" s="428"/>
    </row>
    <row r="2054" spans="2:9">
      <c r="B2054" s="116">
        <v>710046880</v>
      </c>
      <c r="C2054" s="119">
        <v>0</v>
      </c>
      <c r="D2054" s="120">
        <f>VLOOKUP(B2054,[3]ziaci!$A$1:$B$2102,2,FALSE)</f>
        <v>15.999999999999998</v>
      </c>
      <c r="E2054" s="119">
        <f>IFERROR(VLOOKUP(B2054,'[3]ZS s kniznicou'!$A$2:$A$1092,1,FALSE),0)</f>
        <v>0</v>
      </c>
      <c r="F2054" s="450" t="str">
        <f t="shared" si="43"/>
        <v>do 50</v>
      </c>
      <c r="G2054" s="451" t="str">
        <f t="shared" si="43"/>
        <v>do 50</v>
      </c>
      <c r="H2054" s="428"/>
      <c r="I2054" s="428"/>
    </row>
    <row r="2055" spans="2:9">
      <c r="B2055" s="116">
        <v>42001838</v>
      </c>
      <c r="C2055" s="119">
        <v>0</v>
      </c>
      <c r="D2055" s="120">
        <f>VLOOKUP(B2055,[3]ziaci!$A$1:$B$2102,2,FALSE)</f>
        <v>18.333333333333332</v>
      </c>
      <c r="E2055" s="119">
        <f>IFERROR(VLOOKUP(B2055,'[3]ZS s kniznicou'!$A$2:$A$1092,1,FALSE),0)</f>
        <v>0</v>
      </c>
      <c r="F2055" s="450" t="str">
        <f t="shared" si="43"/>
        <v>do 50</v>
      </c>
      <c r="G2055" s="451" t="str">
        <f t="shared" si="43"/>
        <v>do 50</v>
      </c>
      <c r="H2055" s="428"/>
      <c r="I2055" s="428"/>
    </row>
    <row r="2056" spans="2:9">
      <c r="B2056" s="116">
        <v>37957872</v>
      </c>
      <c r="C2056" s="119">
        <v>0</v>
      </c>
      <c r="D2056" s="120">
        <f>VLOOKUP(B2056,[3]ziaci!$A$1:$B$2102,2,FALSE)</f>
        <v>22</v>
      </c>
      <c r="E2056" s="119">
        <f>IFERROR(VLOOKUP(B2056,'[3]ZS s kniznicou'!$A$2:$A$1092,1,FALSE),0)</f>
        <v>0</v>
      </c>
      <c r="F2056" s="450" t="str">
        <f t="shared" si="43"/>
        <v>do 50</v>
      </c>
      <c r="G2056" s="451" t="str">
        <f t="shared" si="43"/>
        <v>do 50</v>
      </c>
      <c r="H2056" s="428"/>
      <c r="I2056" s="428"/>
    </row>
    <row r="2057" spans="2:9">
      <c r="B2057" s="116">
        <v>42191211</v>
      </c>
      <c r="C2057" s="119">
        <v>0</v>
      </c>
      <c r="D2057" s="120">
        <f>VLOOKUP(B2057,[3]ziaci!$A$1:$B$2102,2,FALSE)</f>
        <v>8.6666666666666661</v>
      </c>
      <c r="E2057" s="119">
        <f>IFERROR(VLOOKUP(B2057,'[3]ZS s kniznicou'!$A$2:$A$1092,1,FALSE),0)</f>
        <v>0</v>
      </c>
      <c r="F2057" s="450" t="str">
        <f t="shared" si="43"/>
        <v>do 50</v>
      </c>
      <c r="G2057" s="451" t="str">
        <f t="shared" si="43"/>
        <v>do 50</v>
      </c>
      <c r="H2057" s="428"/>
      <c r="I2057" s="428"/>
    </row>
    <row r="2058" spans="2:9">
      <c r="B2058" s="116">
        <v>710058284</v>
      </c>
      <c r="C2058" s="119">
        <v>0</v>
      </c>
      <c r="D2058" s="120">
        <f>VLOOKUP(B2058,[3]ziaci!$A$1:$B$2102,2,FALSE)</f>
        <v>39</v>
      </c>
      <c r="E2058" s="119">
        <f>IFERROR(VLOOKUP(B2058,'[3]ZS s kniznicou'!$A$2:$A$1092,1,FALSE),0)</f>
        <v>0</v>
      </c>
      <c r="F2058" s="450" t="str">
        <f t="shared" si="43"/>
        <v>do 50</v>
      </c>
      <c r="G2058" s="451" t="str">
        <f t="shared" si="43"/>
        <v>do 50</v>
      </c>
      <c r="H2058" s="428"/>
      <c r="I2058" s="428"/>
    </row>
    <row r="2059" spans="2:9">
      <c r="B2059" s="116">
        <v>710058306</v>
      </c>
      <c r="C2059" s="119">
        <v>0</v>
      </c>
      <c r="D2059" s="120">
        <f>VLOOKUP(B2059,[3]ziaci!$A$1:$B$2102,2,FALSE)</f>
        <v>7.3333333333333321</v>
      </c>
      <c r="E2059" s="119">
        <f>IFERROR(VLOOKUP(B2059,'[3]ZS s kniznicou'!$A$2:$A$1092,1,FALSE),0)</f>
        <v>0</v>
      </c>
      <c r="F2059" s="450" t="str">
        <f t="shared" si="43"/>
        <v>do 50</v>
      </c>
      <c r="G2059" s="451" t="str">
        <f t="shared" si="43"/>
        <v>do 50</v>
      </c>
      <c r="H2059" s="428"/>
      <c r="I2059" s="428"/>
    </row>
    <row r="2060" spans="2:9">
      <c r="B2060" s="116">
        <v>37893009</v>
      </c>
      <c r="C2060" s="119">
        <v>0</v>
      </c>
      <c r="D2060" s="120">
        <f>VLOOKUP(B2060,[3]ziaci!$A$1:$B$2102,2,FALSE)</f>
        <v>29.666666666666664</v>
      </c>
      <c r="E2060" s="119">
        <f>IFERROR(VLOOKUP(B2060,'[3]ZS s kniznicou'!$A$2:$A$1092,1,FALSE),0)</f>
        <v>0</v>
      </c>
      <c r="F2060" s="450" t="str">
        <f t="shared" si="43"/>
        <v>do 50</v>
      </c>
      <c r="G2060" s="451" t="str">
        <f t="shared" si="43"/>
        <v>do 50</v>
      </c>
      <c r="H2060" s="428"/>
      <c r="I2060" s="428"/>
    </row>
    <row r="2061" spans="2:9">
      <c r="B2061" s="116">
        <v>37892509</v>
      </c>
      <c r="C2061" s="119">
        <v>0</v>
      </c>
      <c r="D2061" s="120">
        <f>VLOOKUP(B2061,[3]ziaci!$A$1:$B$2102,2,FALSE)</f>
        <v>31.333333333333329</v>
      </c>
      <c r="E2061" s="119">
        <f>IFERROR(VLOOKUP(B2061,'[3]ZS s kniznicou'!$A$2:$A$1092,1,FALSE),0)</f>
        <v>0</v>
      </c>
      <c r="F2061" s="450" t="str">
        <f t="shared" si="43"/>
        <v>do 50</v>
      </c>
      <c r="G2061" s="451" t="str">
        <f t="shared" si="43"/>
        <v>do 50</v>
      </c>
      <c r="H2061" s="428"/>
      <c r="I2061" s="428"/>
    </row>
    <row r="2062" spans="2:9">
      <c r="B2062" s="116">
        <v>17067405</v>
      </c>
      <c r="C2062" s="119">
        <v>0</v>
      </c>
      <c r="D2062" s="120">
        <f>VLOOKUP(B2062,[3]ziaci!$A$1:$B$2102,2,FALSE)</f>
        <v>196.33333333333331</v>
      </c>
      <c r="E2062" s="119">
        <f>IFERROR(VLOOKUP(B2062,'[3]ZS s kniznicou'!$A$2:$A$1092,1,FALSE),0)</f>
        <v>0</v>
      </c>
      <c r="F2062" s="450" t="str">
        <f t="shared" si="43"/>
        <v>do 50</v>
      </c>
      <c r="G2062" s="451" t="str">
        <f t="shared" si="43"/>
        <v>151-250</v>
      </c>
      <c r="H2062" s="428"/>
      <c r="I2062" s="428"/>
    </row>
    <row r="2063" spans="2:9">
      <c r="B2063" s="116">
        <v>37889524</v>
      </c>
      <c r="C2063" s="119">
        <v>0</v>
      </c>
      <c r="D2063" s="120">
        <f>VLOOKUP(B2063,[3]ziaci!$A$1:$B$2102,2,FALSE)</f>
        <v>58.666666666666664</v>
      </c>
      <c r="E2063" s="119">
        <f>IFERROR(VLOOKUP(B2063,'[3]ZS s kniznicou'!$A$2:$A$1092,1,FALSE),0)</f>
        <v>0</v>
      </c>
      <c r="F2063" s="450" t="str">
        <f t="shared" si="43"/>
        <v>do 50</v>
      </c>
      <c r="G2063" s="451" t="str">
        <f t="shared" si="43"/>
        <v>51-150</v>
      </c>
      <c r="H2063" s="428"/>
      <c r="I2063" s="428"/>
    </row>
    <row r="2064" spans="2:9">
      <c r="B2064" s="116">
        <v>45018332</v>
      </c>
      <c r="C2064" s="119">
        <v>0</v>
      </c>
      <c r="D2064" s="120">
        <f>VLOOKUP(B2064,[3]ziaci!$A$1:$B$2102,2,FALSE)</f>
        <v>17.666666666666664</v>
      </c>
      <c r="E2064" s="119">
        <f>IFERROR(VLOOKUP(B2064,'[3]ZS s kniznicou'!$A$2:$A$1092,1,FALSE),0)</f>
        <v>0</v>
      </c>
      <c r="F2064" s="450" t="str">
        <f t="shared" si="43"/>
        <v>do 50</v>
      </c>
      <c r="G2064" s="451" t="str">
        <f t="shared" si="43"/>
        <v>do 50</v>
      </c>
      <c r="H2064" s="428"/>
      <c r="I2064" s="428"/>
    </row>
    <row r="2065" spans="2:9">
      <c r="B2065" s="116">
        <v>710060220</v>
      </c>
      <c r="C2065" s="119">
        <v>0</v>
      </c>
      <c r="D2065" s="120">
        <f>VLOOKUP(B2065,[3]ziaci!$A$1:$B$2102,2,FALSE)</f>
        <v>23.333333333333332</v>
      </c>
      <c r="E2065" s="119">
        <f>IFERROR(VLOOKUP(B2065,'[3]ZS s kniznicou'!$A$2:$A$1092,1,FALSE),0)</f>
        <v>0</v>
      </c>
      <c r="F2065" s="450" t="str">
        <f t="shared" si="43"/>
        <v>do 50</v>
      </c>
      <c r="G2065" s="451" t="str">
        <f t="shared" si="43"/>
        <v>do 50</v>
      </c>
      <c r="H2065" s="428"/>
      <c r="I2065" s="428"/>
    </row>
    <row r="2066" spans="2:9">
      <c r="B2066" s="116">
        <v>710132981</v>
      </c>
      <c r="C2066" s="119">
        <v>0</v>
      </c>
      <c r="D2066" s="120">
        <f>VLOOKUP(B2066,[3]ziaci!$A$1:$B$2102,2,FALSE)</f>
        <v>10.666666666666666</v>
      </c>
      <c r="E2066" s="119">
        <f>IFERROR(VLOOKUP(B2066,'[3]ZS s kniznicou'!$A$2:$A$1092,1,FALSE),0)</f>
        <v>0</v>
      </c>
      <c r="F2066" s="450" t="str">
        <f t="shared" si="43"/>
        <v>do 50</v>
      </c>
      <c r="G2066" s="451" t="str">
        <f t="shared" si="43"/>
        <v>do 50</v>
      </c>
      <c r="H2066" s="428"/>
      <c r="I2066" s="428"/>
    </row>
    <row r="2067" spans="2:9">
      <c r="B2067" s="116">
        <v>37831313</v>
      </c>
      <c r="C2067" s="119">
        <v>0</v>
      </c>
      <c r="D2067" s="120">
        <f>VLOOKUP(B2067,[3]ziaci!$A$1:$B$2102,2,FALSE)</f>
        <v>63.333333333333329</v>
      </c>
      <c r="E2067" s="119">
        <f>IFERROR(VLOOKUP(B2067,'[3]ZS s kniznicou'!$A$2:$A$1092,1,FALSE),0)</f>
        <v>0</v>
      </c>
      <c r="F2067" s="450" t="str">
        <f t="shared" si="43"/>
        <v>do 50</v>
      </c>
      <c r="G2067" s="451" t="str">
        <f t="shared" si="43"/>
        <v>51-150</v>
      </c>
      <c r="H2067" s="428"/>
      <c r="I2067" s="428"/>
    </row>
    <row r="2068" spans="2:9">
      <c r="B2068" s="116">
        <v>37998196</v>
      </c>
      <c r="C2068" s="119">
        <v>0</v>
      </c>
      <c r="D2068" s="120">
        <f>VLOOKUP(B2068,[3]ziaci!$A$1:$B$2102,2,FALSE)</f>
        <v>23</v>
      </c>
      <c r="E2068" s="119">
        <f>IFERROR(VLOOKUP(B2068,'[3]ZS s kniznicou'!$A$2:$A$1092,1,FALSE),0)</f>
        <v>0</v>
      </c>
      <c r="F2068" s="450" t="str">
        <f t="shared" si="43"/>
        <v>do 50</v>
      </c>
      <c r="G2068" s="451" t="str">
        <f t="shared" si="43"/>
        <v>do 50</v>
      </c>
      <c r="H2068" s="428"/>
      <c r="I2068" s="428"/>
    </row>
    <row r="2069" spans="2:9">
      <c r="B2069" s="116">
        <v>37956141</v>
      </c>
      <c r="C2069" s="119">
        <v>0</v>
      </c>
      <c r="D2069" s="120">
        <f>VLOOKUP(B2069,[3]ziaci!$A$1:$B$2102,2,FALSE)</f>
        <v>10.666666666666666</v>
      </c>
      <c r="E2069" s="119">
        <f>IFERROR(VLOOKUP(B2069,'[3]ZS s kniznicou'!$A$2:$A$1092,1,FALSE),0)</f>
        <v>0</v>
      </c>
      <c r="F2069" s="450" t="str">
        <f t="shared" si="43"/>
        <v>do 50</v>
      </c>
      <c r="G2069" s="451" t="str">
        <f t="shared" si="43"/>
        <v>do 50</v>
      </c>
      <c r="H2069" s="428"/>
      <c r="I2069" s="428"/>
    </row>
    <row r="2070" spans="2:9">
      <c r="B2070" s="116">
        <v>42125278</v>
      </c>
      <c r="C2070" s="119">
        <v>0</v>
      </c>
      <c r="D2070" s="120">
        <f>VLOOKUP(B2070,[3]ziaci!$A$1:$B$2102,2,FALSE)</f>
        <v>315.33333333333331</v>
      </c>
      <c r="E2070" s="119">
        <f>IFERROR(VLOOKUP(B2070,'[3]ZS s kniznicou'!$A$2:$A$1092,1,FALSE),0)</f>
        <v>0</v>
      </c>
      <c r="F2070" s="450" t="str">
        <f t="shared" si="43"/>
        <v>do 50</v>
      </c>
      <c r="G2070" s="451" t="str">
        <f t="shared" si="43"/>
        <v>251 a viac</v>
      </c>
      <c r="H2070" s="428"/>
      <c r="I2070" s="428"/>
    </row>
    <row r="2071" spans="2:9">
      <c r="B2071" s="116">
        <v>17060265</v>
      </c>
      <c r="C2071" s="119">
        <v>0</v>
      </c>
      <c r="D2071" s="120">
        <f>VLOOKUP(B2071,[3]ziaci!$A$1:$B$2102,2,FALSE)</f>
        <v>239.33333333333331</v>
      </c>
      <c r="E2071" s="119">
        <f>IFERROR(VLOOKUP(B2071,'[3]ZS s kniznicou'!$A$2:$A$1092,1,FALSE),0)</f>
        <v>0</v>
      </c>
      <c r="F2071" s="450" t="str">
        <f t="shared" ref="F2071:G2134" si="44">IF(C2071&lt;51,"do 50",IF(C2071&lt;151,"51-150",IF(C2071&lt;251,"151-250","251 a viac")))</f>
        <v>do 50</v>
      </c>
      <c r="G2071" s="451" t="str">
        <f t="shared" si="44"/>
        <v>151-250</v>
      </c>
      <c r="H2071" s="428"/>
      <c r="I2071" s="428"/>
    </row>
    <row r="2072" spans="2:9">
      <c r="B2072" s="116">
        <v>17327172</v>
      </c>
      <c r="C2072" s="119">
        <v>0</v>
      </c>
      <c r="D2072" s="120">
        <f>VLOOKUP(B2072,[3]ziaci!$A$1:$B$2102,2,FALSE)</f>
        <v>138.33333333333331</v>
      </c>
      <c r="E2072" s="119">
        <f>IFERROR(VLOOKUP(B2072,'[3]ZS s kniznicou'!$A$2:$A$1092,1,FALSE),0)</f>
        <v>0</v>
      </c>
      <c r="F2072" s="450" t="str">
        <f t="shared" si="44"/>
        <v>do 50</v>
      </c>
      <c r="G2072" s="451" t="str">
        <f t="shared" si="44"/>
        <v>51-150</v>
      </c>
      <c r="H2072" s="428"/>
      <c r="I2072" s="428"/>
    </row>
    <row r="2073" spans="2:9">
      <c r="B2073" s="116">
        <v>42007453</v>
      </c>
      <c r="C2073" s="119">
        <v>0</v>
      </c>
      <c r="D2073" s="120">
        <f>VLOOKUP(B2073,[3]ziaci!$A$1:$B$2102,2,FALSE)</f>
        <v>180.33333333333331</v>
      </c>
      <c r="E2073" s="119">
        <f>IFERROR(VLOOKUP(B2073,'[3]ZS s kniznicou'!$A$2:$A$1092,1,FALSE),0)</f>
        <v>0</v>
      </c>
      <c r="F2073" s="450" t="str">
        <f t="shared" si="44"/>
        <v>do 50</v>
      </c>
      <c r="G2073" s="451" t="str">
        <f t="shared" si="44"/>
        <v>151-250</v>
      </c>
      <c r="H2073" s="428"/>
      <c r="I2073" s="428"/>
    </row>
    <row r="2074" spans="2:9">
      <c r="B2074" s="116">
        <v>45024057</v>
      </c>
      <c r="C2074" s="119">
        <v>0</v>
      </c>
      <c r="D2074" s="120">
        <f>VLOOKUP(B2074,[3]ziaci!$A$1:$B$2102,2,FALSE)</f>
        <v>134</v>
      </c>
      <c r="E2074" s="119">
        <f>IFERROR(VLOOKUP(B2074,'[3]ZS s kniznicou'!$A$2:$A$1092,1,FALSE),0)</f>
        <v>0</v>
      </c>
      <c r="F2074" s="450" t="str">
        <f t="shared" si="44"/>
        <v>do 50</v>
      </c>
      <c r="G2074" s="451" t="str">
        <f t="shared" si="44"/>
        <v>51-150</v>
      </c>
      <c r="H2074" s="428"/>
      <c r="I2074" s="428"/>
    </row>
    <row r="2075" spans="2:9">
      <c r="B2075" s="116">
        <v>42393141</v>
      </c>
      <c r="C2075" s="119">
        <v>0</v>
      </c>
      <c r="D2075" s="120">
        <f>VLOOKUP(B2075,[3]ziaci!$A$1:$B$2102,2,FALSE)</f>
        <v>123</v>
      </c>
      <c r="E2075" s="119">
        <f>IFERROR(VLOOKUP(B2075,'[3]ZS s kniznicou'!$A$2:$A$1092,1,FALSE),0)</f>
        <v>0</v>
      </c>
      <c r="F2075" s="450" t="str">
        <f t="shared" si="44"/>
        <v>do 50</v>
      </c>
      <c r="G2075" s="451" t="str">
        <f t="shared" si="44"/>
        <v>51-150</v>
      </c>
      <c r="H2075" s="428"/>
      <c r="I2075" s="428"/>
    </row>
    <row r="2076" spans="2:9">
      <c r="B2076" s="116">
        <v>42396727</v>
      </c>
      <c r="C2076" s="119">
        <v>0</v>
      </c>
      <c r="D2076" s="120">
        <f>VLOOKUP(B2076,[3]ziaci!$A$1:$B$2102,2,FALSE)</f>
        <v>116.99999999999999</v>
      </c>
      <c r="E2076" s="119">
        <f>IFERROR(VLOOKUP(B2076,'[3]ZS s kniznicou'!$A$2:$A$1092,1,FALSE),0)</f>
        <v>0</v>
      </c>
      <c r="F2076" s="450" t="str">
        <f t="shared" si="44"/>
        <v>do 50</v>
      </c>
      <c r="G2076" s="451" t="str">
        <f t="shared" si="44"/>
        <v>51-150</v>
      </c>
      <c r="H2076" s="428"/>
      <c r="I2076" s="428"/>
    </row>
    <row r="2077" spans="2:9">
      <c r="B2077" s="116">
        <v>710060440</v>
      </c>
      <c r="C2077" s="119">
        <v>0</v>
      </c>
      <c r="D2077" s="120">
        <f>VLOOKUP(B2077,[3]ziaci!$A$1:$B$2102,2,FALSE)</f>
        <v>9.6666666666666661</v>
      </c>
      <c r="E2077" s="119">
        <f>IFERROR(VLOOKUP(B2077,'[3]ZS s kniznicou'!$A$2:$A$1092,1,FALSE),0)</f>
        <v>0</v>
      </c>
      <c r="F2077" s="450" t="str">
        <f t="shared" si="44"/>
        <v>do 50</v>
      </c>
      <c r="G2077" s="451" t="str">
        <f t="shared" si="44"/>
        <v>do 50</v>
      </c>
      <c r="H2077" s="428"/>
      <c r="I2077" s="428"/>
    </row>
    <row r="2078" spans="2:9">
      <c r="B2078" s="116">
        <v>710060475</v>
      </c>
      <c r="C2078" s="119">
        <v>0</v>
      </c>
      <c r="D2078" s="120">
        <f>VLOOKUP(B2078,[3]ziaci!$A$1:$B$2102,2,FALSE)</f>
        <v>20.666666666666664</v>
      </c>
      <c r="E2078" s="119">
        <f>IFERROR(VLOOKUP(B2078,'[3]ZS s kniznicou'!$A$2:$A$1092,1,FALSE),0)</f>
        <v>0</v>
      </c>
      <c r="F2078" s="450" t="str">
        <f t="shared" si="44"/>
        <v>do 50</v>
      </c>
      <c r="G2078" s="451" t="str">
        <f t="shared" si="44"/>
        <v>do 50</v>
      </c>
      <c r="H2078" s="428"/>
      <c r="I2078" s="428"/>
    </row>
    <row r="2079" spans="2:9">
      <c r="B2079" s="116">
        <v>710060513</v>
      </c>
      <c r="C2079" s="119">
        <v>0</v>
      </c>
      <c r="D2079" s="120">
        <f>VLOOKUP(B2079,[3]ziaci!$A$1:$B$2102,2,FALSE)</f>
        <v>23.666666666666664</v>
      </c>
      <c r="E2079" s="119">
        <f>IFERROR(VLOOKUP(B2079,'[3]ZS s kniznicou'!$A$2:$A$1092,1,FALSE),0)</f>
        <v>0</v>
      </c>
      <c r="F2079" s="450" t="str">
        <f t="shared" si="44"/>
        <v>do 50</v>
      </c>
      <c r="G2079" s="451" t="str">
        <f t="shared" si="44"/>
        <v>do 50</v>
      </c>
      <c r="H2079" s="428"/>
      <c r="I2079" s="428"/>
    </row>
    <row r="2080" spans="2:9">
      <c r="B2080" s="116">
        <v>37877461</v>
      </c>
      <c r="C2080" s="119">
        <v>0</v>
      </c>
      <c r="D2080" s="120">
        <f>VLOOKUP(B2080,[3]ziaci!$A$1:$B$2102,2,FALSE)</f>
        <v>188</v>
      </c>
      <c r="E2080" s="119">
        <f>IFERROR(VLOOKUP(B2080,'[3]ZS s kniznicou'!$A$2:$A$1092,1,FALSE),0)</f>
        <v>0</v>
      </c>
      <c r="F2080" s="450" t="str">
        <f t="shared" si="44"/>
        <v>do 50</v>
      </c>
      <c r="G2080" s="451" t="str">
        <f t="shared" si="44"/>
        <v>151-250</v>
      </c>
      <c r="H2080" s="428"/>
      <c r="I2080" s="428"/>
    </row>
    <row r="2081" spans="2:9">
      <c r="B2081" s="116">
        <v>710060580</v>
      </c>
      <c r="C2081" s="119">
        <v>0</v>
      </c>
      <c r="D2081" s="120">
        <f>VLOOKUP(B2081,[3]ziaci!$A$1:$B$2102,2,FALSE)</f>
        <v>19.333333333333332</v>
      </c>
      <c r="E2081" s="119">
        <f>IFERROR(VLOOKUP(B2081,'[3]ZS s kniznicou'!$A$2:$A$1092,1,FALSE),0)</f>
        <v>0</v>
      </c>
      <c r="F2081" s="450" t="str">
        <f t="shared" si="44"/>
        <v>do 50</v>
      </c>
      <c r="G2081" s="451" t="str">
        <f t="shared" si="44"/>
        <v>do 50</v>
      </c>
      <c r="H2081" s="428"/>
      <c r="I2081" s="428"/>
    </row>
    <row r="2082" spans="2:9">
      <c r="B2082" s="116">
        <v>710060599</v>
      </c>
      <c r="C2082" s="119">
        <v>0</v>
      </c>
      <c r="D2082" s="120">
        <f>VLOOKUP(B2082,[3]ziaci!$A$1:$B$2102,2,FALSE)</f>
        <v>20.333333333333332</v>
      </c>
      <c r="E2082" s="119">
        <f>IFERROR(VLOOKUP(B2082,'[3]ZS s kniznicou'!$A$2:$A$1092,1,FALSE),0)</f>
        <v>0</v>
      </c>
      <c r="F2082" s="450" t="str">
        <f t="shared" si="44"/>
        <v>do 50</v>
      </c>
      <c r="G2082" s="451" t="str">
        <f t="shared" si="44"/>
        <v>do 50</v>
      </c>
      <c r="H2082" s="428"/>
      <c r="I2082" s="428"/>
    </row>
    <row r="2083" spans="2:9">
      <c r="B2083" s="116">
        <v>37944452</v>
      </c>
      <c r="C2083" s="119">
        <v>0</v>
      </c>
      <c r="D2083" s="120">
        <f>VLOOKUP(B2083,[3]ziaci!$A$1:$B$2102,2,FALSE)</f>
        <v>29.333333333333329</v>
      </c>
      <c r="E2083" s="119">
        <f>IFERROR(VLOOKUP(B2083,'[3]ZS s kniznicou'!$A$2:$A$1092,1,FALSE),0)</f>
        <v>0</v>
      </c>
      <c r="F2083" s="450" t="str">
        <f t="shared" si="44"/>
        <v>do 50</v>
      </c>
      <c r="G2083" s="451" t="str">
        <f t="shared" si="44"/>
        <v>do 50</v>
      </c>
      <c r="H2083" s="428"/>
      <c r="I2083" s="428"/>
    </row>
    <row r="2084" spans="2:9">
      <c r="B2084" s="116">
        <v>710060610</v>
      </c>
      <c r="C2084" s="119">
        <v>0</v>
      </c>
      <c r="D2084" s="120">
        <f>VLOOKUP(B2084,[3]ziaci!$A$1:$B$2102,2,FALSE)</f>
        <v>19.666666666666664</v>
      </c>
      <c r="E2084" s="119">
        <f>IFERROR(VLOOKUP(B2084,'[3]ZS s kniznicou'!$A$2:$A$1092,1,FALSE),0)</f>
        <v>0</v>
      </c>
      <c r="F2084" s="450" t="str">
        <f t="shared" si="44"/>
        <v>do 50</v>
      </c>
      <c r="G2084" s="451" t="str">
        <f t="shared" si="44"/>
        <v>do 50</v>
      </c>
      <c r="H2084" s="428"/>
      <c r="I2084" s="428"/>
    </row>
    <row r="2085" spans="2:9">
      <c r="B2085" s="116">
        <v>710156499</v>
      </c>
      <c r="C2085" s="119">
        <v>0</v>
      </c>
      <c r="D2085" s="120">
        <f>VLOOKUP(B2085,[3]ziaci!$A$1:$B$2102,2,FALSE)</f>
        <v>10</v>
      </c>
      <c r="E2085" s="119">
        <f>IFERROR(VLOOKUP(B2085,'[3]ZS s kniznicou'!$A$2:$A$1092,1,FALSE),0)</f>
        <v>0</v>
      </c>
      <c r="F2085" s="450" t="str">
        <f t="shared" si="44"/>
        <v>do 50</v>
      </c>
      <c r="G2085" s="451" t="str">
        <f t="shared" si="44"/>
        <v>do 50</v>
      </c>
      <c r="H2085" s="428"/>
      <c r="I2085" s="428"/>
    </row>
    <row r="2086" spans="2:9">
      <c r="B2086" s="116">
        <v>710060688</v>
      </c>
      <c r="C2086" s="119">
        <v>0</v>
      </c>
      <c r="D2086" s="120">
        <f>VLOOKUP(B2086,[3]ziaci!$A$1:$B$2102,2,FALSE)</f>
        <v>5.6666666666666661</v>
      </c>
      <c r="E2086" s="119">
        <f>IFERROR(VLOOKUP(B2086,'[3]ZS s kniznicou'!$A$2:$A$1092,1,FALSE),0)</f>
        <v>0</v>
      </c>
      <c r="F2086" s="450" t="str">
        <f t="shared" si="44"/>
        <v>do 50</v>
      </c>
      <c r="G2086" s="451" t="str">
        <f t="shared" si="44"/>
        <v>do 50</v>
      </c>
      <c r="H2086" s="428"/>
      <c r="I2086" s="428"/>
    </row>
    <row r="2087" spans="2:9">
      <c r="B2087" s="116">
        <v>710060734</v>
      </c>
      <c r="C2087" s="119">
        <v>0</v>
      </c>
      <c r="D2087" s="120">
        <f>VLOOKUP(B2087,[3]ziaci!$A$1:$B$2102,2,FALSE)</f>
        <v>36.666666666666664</v>
      </c>
      <c r="E2087" s="119">
        <f>IFERROR(VLOOKUP(B2087,'[3]ZS s kniznicou'!$A$2:$A$1092,1,FALSE),0)</f>
        <v>0</v>
      </c>
      <c r="F2087" s="450" t="str">
        <f t="shared" si="44"/>
        <v>do 50</v>
      </c>
      <c r="G2087" s="451" t="str">
        <f t="shared" si="44"/>
        <v>do 50</v>
      </c>
      <c r="H2087" s="428"/>
      <c r="I2087" s="428"/>
    </row>
    <row r="2088" spans="2:9">
      <c r="B2088" s="116">
        <v>710060750</v>
      </c>
      <c r="C2088" s="119">
        <v>0</v>
      </c>
      <c r="D2088" s="120">
        <f>VLOOKUP(B2088,[3]ziaci!$A$1:$B$2102,2,FALSE)</f>
        <v>9.6666666666666661</v>
      </c>
      <c r="E2088" s="119">
        <f>IFERROR(VLOOKUP(B2088,'[3]ZS s kniznicou'!$A$2:$A$1092,1,FALSE),0)</f>
        <v>0</v>
      </c>
      <c r="F2088" s="450" t="str">
        <f t="shared" si="44"/>
        <v>do 50</v>
      </c>
      <c r="G2088" s="451" t="str">
        <f t="shared" si="44"/>
        <v>do 50</v>
      </c>
      <c r="H2088" s="428"/>
      <c r="I2088" s="428"/>
    </row>
    <row r="2089" spans="2:9">
      <c r="B2089" s="116">
        <v>37883658</v>
      </c>
      <c r="C2089" s="119">
        <v>0</v>
      </c>
      <c r="D2089" s="120">
        <f>VLOOKUP(B2089,[3]ziaci!$A$1:$B$2102,2,FALSE)</f>
        <v>22.333333333333332</v>
      </c>
      <c r="E2089" s="119">
        <f>IFERROR(VLOOKUP(B2089,'[3]ZS s kniznicou'!$A$2:$A$1092,1,FALSE),0)</f>
        <v>0</v>
      </c>
      <c r="F2089" s="450" t="str">
        <f t="shared" si="44"/>
        <v>do 50</v>
      </c>
      <c r="G2089" s="451" t="str">
        <f t="shared" si="44"/>
        <v>do 50</v>
      </c>
      <c r="H2089" s="428"/>
      <c r="I2089" s="428"/>
    </row>
    <row r="2090" spans="2:9">
      <c r="B2090" s="116">
        <v>710060858</v>
      </c>
      <c r="C2090" s="119">
        <v>0</v>
      </c>
      <c r="D2090" s="120">
        <f>VLOOKUP(B2090,[3]ziaci!$A$1:$B$2102,2,FALSE)</f>
        <v>22.333333333333332</v>
      </c>
      <c r="E2090" s="119">
        <f>IFERROR(VLOOKUP(B2090,'[3]ZS s kniznicou'!$A$2:$A$1092,1,FALSE),0)</f>
        <v>0</v>
      </c>
      <c r="F2090" s="450" t="str">
        <f t="shared" si="44"/>
        <v>do 50</v>
      </c>
      <c r="G2090" s="451" t="str">
        <f t="shared" si="44"/>
        <v>do 50</v>
      </c>
      <c r="H2090" s="428"/>
      <c r="I2090" s="428"/>
    </row>
    <row r="2091" spans="2:9">
      <c r="B2091" s="116">
        <v>710140495</v>
      </c>
      <c r="C2091" s="119">
        <v>0</v>
      </c>
      <c r="D2091" s="120">
        <f>VLOOKUP(B2091,[3]ziaci!$A$1:$B$2102,2,FALSE)</f>
        <v>7.6666666666666661</v>
      </c>
      <c r="E2091" s="119">
        <f>IFERROR(VLOOKUP(B2091,'[3]ZS s kniznicou'!$A$2:$A$1092,1,FALSE),0)</f>
        <v>0</v>
      </c>
      <c r="F2091" s="450" t="str">
        <f t="shared" si="44"/>
        <v>do 50</v>
      </c>
      <c r="G2091" s="451" t="str">
        <f t="shared" si="44"/>
        <v>do 50</v>
      </c>
      <c r="H2091" s="428"/>
      <c r="I2091" s="428"/>
    </row>
    <row r="2092" spans="2:9">
      <c r="B2092" s="116">
        <v>710063253</v>
      </c>
      <c r="C2092" s="119">
        <v>0</v>
      </c>
      <c r="D2092" s="120">
        <f>VLOOKUP(B2092,[3]ziaci!$A$1:$B$2102,2,FALSE)</f>
        <v>51.666666666666664</v>
      </c>
      <c r="E2092" s="119">
        <f>IFERROR(VLOOKUP(B2092,'[3]ZS s kniznicou'!$A$2:$A$1092,1,FALSE),0)</f>
        <v>710063253</v>
      </c>
      <c r="F2092" s="450" t="str">
        <f t="shared" si="44"/>
        <v>do 50</v>
      </c>
      <c r="G2092" s="451" t="str">
        <f t="shared" si="44"/>
        <v>51-150</v>
      </c>
      <c r="H2092" s="428"/>
      <c r="I2092" s="428"/>
    </row>
    <row r="2093" spans="2:9">
      <c r="B2093" s="116">
        <v>710160186</v>
      </c>
      <c r="C2093" s="119">
        <v>0</v>
      </c>
      <c r="D2093" s="120">
        <f>VLOOKUP(B2093,[3]ziaci!$A$1:$B$2102,2,FALSE)</f>
        <v>3.6666666666666665</v>
      </c>
      <c r="E2093" s="119">
        <f>IFERROR(VLOOKUP(B2093,'[3]ZS s kniznicou'!$A$2:$A$1092,1,FALSE),0)</f>
        <v>0</v>
      </c>
      <c r="F2093" s="450" t="str">
        <f t="shared" si="44"/>
        <v>do 50</v>
      </c>
      <c r="G2093" s="451" t="str">
        <f t="shared" si="44"/>
        <v>do 50</v>
      </c>
      <c r="H2093" s="428"/>
      <c r="I2093" s="428"/>
    </row>
    <row r="2094" spans="2:9">
      <c r="B2094" s="116">
        <v>710060882</v>
      </c>
      <c r="C2094" s="119">
        <v>0</v>
      </c>
      <c r="D2094" s="120">
        <f>VLOOKUP(B2094,[3]ziaci!$A$1:$B$2102,2,FALSE)</f>
        <v>11</v>
      </c>
      <c r="E2094" s="119">
        <f>IFERROR(VLOOKUP(B2094,'[3]ZS s kniznicou'!$A$2:$A$1092,1,FALSE),0)</f>
        <v>0</v>
      </c>
      <c r="F2094" s="450" t="str">
        <f t="shared" si="44"/>
        <v>do 50</v>
      </c>
      <c r="G2094" s="451" t="str">
        <f t="shared" si="44"/>
        <v>do 50</v>
      </c>
      <c r="H2094" s="428"/>
      <c r="I2094" s="428"/>
    </row>
    <row r="2095" spans="2:9">
      <c r="B2095" s="116">
        <v>37942611</v>
      </c>
      <c r="C2095" s="119">
        <v>0</v>
      </c>
      <c r="D2095" s="120">
        <f>VLOOKUP(B2095,[3]ziaci!$A$1:$B$2102,2,FALSE)</f>
        <v>9</v>
      </c>
      <c r="E2095" s="119">
        <f>IFERROR(VLOOKUP(B2095,'[3]ZS s kniznicou'!$A$2:$A$1092,1,FALSE),0)</f>
        <v>0</v>
      </c>
      <c r="F2095" s="450" t="str">
        <f t="shared" si="44"/>
        <v>do 50</v>
      </c>
      <c r="G2095" s="451" t="str">
        <f t="shared" si="44"/>
        <v>do 50</v>
      </c>
      <c r="H2095" s="428"/>
      <c r="I2095" s="428"/>
    </row>
    <row r="2096" spans="2:9">
      <c r="B2096" s="116">
        <v>710061145</v>
      </c>
      <c r="C2096" s="119">
        <v>0</v>
      </c>
      <c r="D2096" s="120">
        <f>VLOOKUP(B2096,[3]ziaci!$A$1:$B$2102,2,FALSE)</f>
        <v>8.6666666666666661</v>
      </c>
      <c r="E2096" s="119">
        <f>IFERROR(VLOOKUP(B2096,'[3]ZS s kniznicou'!$A$2:$A$1092,1,FALSE),0)</f>
        <v>0</v>
      </c>
      <c r="F2096" s="450" t="str">
        <f t="shared" si="44"/>
        <v>do 50</v>
      </c>
      <c r="G2096" s="451" t="str">
        <f t="shared" si="44"/>
        <v>do 50</v>
      </c>
      <c r="H2096" s="428"/>
      <c r="I2096" s="428"/>
    </row>
    <row r="2097" spans="2:9">
      <c r="B2097" s="116">
        <v>710063296</v>
      </c>
      <c r="C2097" s="119">
        <v>0</v>
      </c>
      <c r="D2097" s="120">
        <f>VLOOKUP(B2097,[3]ziaci!$A$1:$B$2102,2,FALSE)</f>
        <v>37.666666666666664</v>
      </c>
      <c r="E2097" s="119">
        <f>IFERROR(VLOOKUP(B2097,'[3]ZS s kniznicou'!$A$2:$A$1092,1,FALSE),0)</f>
        <v>710063296</v>
      </c>
      <c r="F2097" s="450" t="str">
        <f t="shared" si="44"/>
        <v>do 50</v>
      </c>
      <c r="G2097" s="451" t="str">
        <f t="shared" si="44"/>
        <v>do 50</v>
      </c>
      <c r="H2097" s="428"/>
      <c r="I2097" s="428"/>
    </row>
    <row r="2098" spans="2:9">
      <c r="B2098" s="116">
        <v>710062206</v>
      </c>
      <c r="C2098" s="119">
        <v>0</v>
      </c>
      <c r="D2098" s="120">
        <f>VLOOKUP(B2098,[3]ziaci!$A$1:$B$2102,2,FALSE)</f>
        <v>26.666666666666664</v>
      </c>
      <c r="E2098" s="119">
        <f>IFERROR(VLOOKUP(B2098,'[3]ZS s kniznicou'!$A$2:$A$1092,1,FALSE),0)</f>
        <v>0</v>
      </c>
      <c r="F2098" s="450" t="str">
        <f t="shared" si="44"/>
        <v>do 50</v>
      </c>
      <c r="G2098" s="451" t="str">
        <f t="shared" si="44"/>
        <v>do 50</v>
      </c>
      <c r="H2098" s="428"/>
      <c r="I2098" s="428"/>
    </row>
    <row r="2099" spans="2:9">
      <c r="B2099" s="116">
        <v>710062273</v>
      </c>
      <c r="C2099" s="119">
        <v>0</v>
      </c>
      <c r="D2099" s="120">
        <f>VLOOKUP(B2099,[3]ziaci!$A$1:$B$2102,2,FALSE)</f>
        <v>22.666666666666664</v>
      </c>
      <c r="E2099" s="119">
        <f>IFERROR(VLOOKUP(B2099,'[3]ZS s kniznicou'!$A$2:$A$1092,1,FALSE),0)</f>
        <v>0</v>
      </c>
      <c r="F2099" s="450" t="str">
        <f t="shared" si="44"/>
        <v>do 50</v>
      </c>
      <c r="G2099" s="451" t="str">
        <f t="shared" si="44"/>
        <v>do 50</v>
      </c>
      <c r="H2099" s="428"/>
      <c r="I2099" s="428"/>
    </row>
    <row r="2100" spans="2:9">
      <c r="B2100" s="116">
        <v>710127784</v>
      </c>
      <c r="C2100" s="119">
        <v>0</v>
      </c>
      <c r="D2100" s="120">
        <f>VLOOKUP(B2100,[3]ziaci!$A$1:$B$2102,2,FALSE)</f>
        <v>22.666666666666664</v>
      </c>
      <c r="E2100" s="119">
        <f>IFERROR(VLOOKUP(B2100,'[3]ZS s kniznicou'!$A$2:$A$1092,1,FALSE),0)</f>
        <v>0</v>
      </c>
      <c r="F2100" s="450" t="str">
        <f t="shared" si="44"/>
        <v>do 50</v>
      </c>
      <c r="G2100" s="451" t="str">
        <f t="shared" si="44"/>
        <v>do 50</v>
      </c>
      <c r="H2100" s="428"/>
      <c r="I2100" s="428"/>
    </row>
    <row r="2101" spans="2:9">
      <c r="B2101" s="116">
        <v>37874276</v>
      </c>
      <c r="C2101" s="119">
        <v>0</v>
      </c>
      <c r="D2101" s="120">
        <f>VLOOKUP(B2101,[3]ziaci!$A$1:$B$2102,2,FALSE)</f>
        <v>27</v>
      </c>
      <c r="E2101" s="119">
        <f>IFERROR(VLOOKUP(B2101,'[3]ZS s kniznicou'!$A$2:$A$1092,1,FALSE),0)</f>
        <v>0</v>
      </c>
      <c r="F2101" s="450" t="str">
        <f t="shared" si="44"/>
        <v>do 50</v>
      </c>
      <c r="G2101" s="451" t="str">
        <f t="shared" si="44"/>
        <v>do 50</v>
      </c>
      <c r="H2101" s="428"/>
      <c r="I2101" s="428"/>
    </row>
    <row r="2102" spans="2:9">
      <c r="B2102" s="116">
        <v>37876929</v>
      </c>
      <c r="C2102" s="119">
        <v>0</v>
      </c>
      <c r="D2102" s="120">
        <f>VLOOKUP(B2102,[3]ziaci!$A$1:$B$2102,2,FALSE)</f>
        <v>30</v>
      </c>
      <c r="E2102" s="119">
        <f>IFERROR(VLOOKUP(B2102,'[3]ZS s kniznicou'!$A$2:$A$1092,1,FALSE),0)</f>
        <v>0</v>
      </c>
      <c r="F2102" s="450" t="str">
        <f t="shared" si="44"/>
        <v>do 50</v>
      </c>
      <c r="G2102" s="451" t="str">
        <f t="shared" si="44"/>
        <v>do 50</v>
      </c>
      <c r="H2102" s="428"/>
      <c r="I2102" s="428"/>
    </row>
    <row r="2103" spans="2:9">
      <c r="B2103" s="116">
        <v>710062354</v>
      </c>
      <c r="C2103" s="119">
        <v>0</v>
      </c>
      <c r="D2103" s="120">
        <f>VLOOKUP(B2103,[3]ziaci!$A$1:$B$2102,2,FALSE)</f>
        <v>21.666666666666664</v>
      </c>
      <c r="E2103" s="119">
        <f>IFERROR(VLOOKUP(B2103,'[3]ZS s kniznicou'!$A$2:$A$1092,1,FALSE),0)</f>
        <v>0</v>
      </c>
      <c r="F2103" s="450" t="str">
        <f t="shared" si="44"/>
        <v>do 50</v>
      </c>
      <c r="G2103" s="451" t="str">
        <f t="shared" si="44"/>
        <v>do 50</v>
      </c>
      <c r="H2103" s="428"/>
      <c r="I2103" s="428"/>
    </row>
    <row r="2104" spans="2:9">
      <c r="B2104" s="116">
        <v>710062427</v>
      </c>
      <c r="C2104" s="119">
        <v>0</v>
      </c>
      <c r="D2104" s="120">
        <f>VLOOKUP(B2104,[3]ziaci!$A$1:$B$2102,2,FALSE)</f>
        <v>29.333333333333332</v>
      </c>
      <c r="E2104" s="119">
        <f>IFERROR(VLOOKUP(B2104,'[3]ZS s kniznicou'!$A$2:$A$1092,1,FALSE),0)</f>
        <v>0</v>
      </c>
      <c r="F2104" s="450" t="str">
        <f t="shared" si="44"/>
        <v>do 50</v>
      </c>
      <c r="G2104" s="451" t="str">
        <f t="shared" si="44"/>
        <v>do 50</v>
      </c>
      <c r="H2104" s="428"/>
      <c r="I2104" s="428"/>
    </row>
    <row r="2105" spans="2:9">
      <c r="B2105" s="116">
        <v>37944657</v>
      </c>
      <c r="C2105" s="119">
        <v>0</v>
      </c>
      <c r="D2105" s="120">
        <f>VLOOKUP(B2105,[3]ziaci!$A$1:$B$2102,2,FALSE)</f>
        <v>26.999999999999996</v>
      </c>
      <c r="E2105" s="119">
        <f>IFERROR(VLOOKUP(B2105,'[3]ZS s kniznicou'!$A$2:$A$1092,1,FALSE),0)</f>
        <v>0</v>
      </c>
      <c r="F2105" s="450" t="str">
        <f t="shared" si="44"/>
        <v>do 50</v>
      </c>
      <c r="G2105" s="451" t="str">
        <f t="shared" si="44"/>
        <v>do 50</v>
      </c>
      <c r="H2105" s="428"/>
      <c r="I2105" s="428"/>
    </row>
    <row r="2106" spans="2:9">
      <c r="B2106" s="116">
        <v>710062443</v>
      </c>
      <c r="C2106" s="119">
        <v>0</v>
      </c>
      <c r="D2106" s="120">
        <f>VLOOKUP(B2106,[3]ziaci!$A$1:$B$2102,2,FALSE)</f>
        <v>46.333333333333329</v>
      </c>
      <c r="E2106" s="119">
        <f>IFERROR(VLOOKUP(B2106,'[3]ZS s kniznicou'!$A$2:$A$1092,1,FALSE),0)</f>
        <v>0</v>
      </c>
      <c r="F2106" s="450" t="str">
        <f t="shared" si="44"/>
        <v>do 50</v>
      </c>
      <c r="G2106" s="451" t="str">
        <f t="shared" si="44"/>
        <v>do 50</v>
      </c>
      <c r="H2106" s="428"/>
      <c r="I2106" s="428"/>
    </row>
    <row r="2107" spans="2:9">
      <c r="B2107" s="116">
        <v>42029511</v>
      </c>
      <c r="C2107" s="119">
        <v>0</v>
      </c>
      <c r="D2107" s="120">
        <f>VLOOKUP(B2107,[3]ziaci!$A$1:$B$2102,2,FALSE)</f>
        <v>55.999999999999993</v>
      </c>
      <c r="E2107" s="119">
        <f>IFERROR(VLOOKUP(B2107,'[3]ZS s kniznicou'!$A$2:$A$1092,1,FALSE),0)</f>
        <v>0</v>
      </c>
      <c r="F2107" s="450" t="str">
        <f t="shared" si="44"/>
        <v>do 50</v>
      </c>
      <c r="G2107" s="451" t="str">
        <f t="shared" si="44"/>
        <v>51-150</v>
      </c>
      <c r="H2107" s="428"/>
      <c r="I2107" s="428"/>
    </row>
    <row r="2108" spans="2:9">
      <c r="B2108" s="116">
        <v>37877011</v>
      </c>
      <c r="C2108" s="119">
        <v>0</v>
      </c>
      <c r="D2108" s="120">
        <f>VLOOKUP(B2108,[3]ziaci!$A$1:$B$2102,2,FALSE)</f>
        <v>206</v>
      </c>
      <c r="E2108" s="119">
        <f>IFERROR(VLOOKUP(B2108,'[3]ZS s kniznicou'!$A$2:$A$1092,1,FALSE),0)</f>
        <v>0</v>
      </c>
      <c r="F2108" s="450" t="str">
        <f t="shared" si="44"/>
        <v>do 50</v>
      </c>
      <c r="G2108" s="451" t="str">
        <f t="shared" si="44"/>
        <v>151-250</v>
      </c>
      <c r="H2108" s="428"/>
      <c r="I2108" s="428"/>
    </row>
    <row r="2109" spans="2:9">
      <c r="B2109" s="116">
        <v>710062508</v>
      </c>
      <c r="C2109" s="119">
        <v>0</v>
      </c>
      <c r="D2109" s="120">
        <f>VLOOKUP(B2109,[3]ziaci!$A$1:$B$2102,2,FALSE)</f>
        <v>17.333333333333332</v>
      </c>
      <c r="E2109" s="119">
        <f>IFERROR(VLOOKUP(B2109,'[3]ZS s kniznicou'!$A$2:$A$1092,1,FALSE),0)</f>
        <v>0</v>
      </c>
      <c r="F2109" s="450" t="str">
        <f t="shared" si="44"/>
        <v>do 50</v>
      </c>
      <c r="G2109" s="451" t="str">
        <f t="shared" si="44"/>
        <v>do 50</v>
      </c>
      <c r="H2109" s="428"/>
      <c r="I2109" s="428"/>
    </row>
    <row r="2110" spans="2:9">
      <c r="B2110" s="116">
        <v>37947672</v>
      </c>
      <c r="C2110" s="119">
        <v>0</v>
      </c>
      <c r="D2110" s="120">
        <f>VLOOKUP(B2110,[3]ziaci!$A$1:$B$2102,2,FALSE)</f>
        <v>16.333333333333332</v>
      </c>
      <c r="E2110" s="119">
        <f>IFERROR(VLOOKUP(B2110,'[3]ZS s kniznicou'!$A$2:$A$1092,1,FALSE),0)</f>
        <v>0</v>
      </c>
      <c r="F2110" s="450" t="str">
        <f t="shared" si="44"/>
        <v>do 50</v>
      </c>
      <c r="G2110" s="451" t="str">
        <f t="shared" si="44"/>
        <v>do 50</v>
      </c>
      <c r="H2110" s="428"/>
      <c r="I2110" s="428"/>
    </row>
    <row r="2111" spans="2:9">
      <c r="B2111" s="116">
        <v>710062532</v>
      </c>
      <c r="C2111" s="119">
        <v>0</v>
      </c>
      <c r="D2111" s="120">
        <f>VLOOKUP(B2111,[3]ziaci!$A$1:$B$2102,2,FALSE)</f>
        <v>15.999999999999998</v>
      </c>
      <c r="E2111" s="119">
        <f>IFERROR(VLOOKUP(B2111,'[3]ZS s kniznicou'!$A$2:$A$1092,1,FALSE),0)</f>
        <v>0</v>
      </c>
      <c r="F2111" s="450" t="str">
        <f t="shared" si="44"/>
        <v>do 50</v>
      </c>
      <c r="G2111" s="451" t="str">
        <f t="shared" si="44"/>
        <v>do 50</v>
      </c>
      <c r="H2111" s="428"/>
      <c r="I2111" s="428"/>
    </row>
    <row r="2112" spans="2:9">
      <c r="B2112" s="116">
        <v>710062540</v>
      </c>
      <c r="C2112" s="119">
        <v>0</v>
      </c>
      <c r="D2112" s="120">
        <f>VLOOKUP(B2112,[3]ziaci!$A$1:$B$2102,2,FALSE)</f>
        <v>35</v>
      </c>
      <c r="E2112" s="119">
        <f>IFERROR(VLOOKUP(B2112,'[3]ZS s kniznicou'!$A$2:$A$1092,1,FALSE),0)</f>
        <v>0</v>
      </c>
      <c r="F2112" s="450" t="str">
        <f t="shared" si="44"/>
        <v>do 50</v>
      </c>
      <c r="G2112" s="451" t="str">
        <f t="shared" si="44"/>
        <v>do 50</v>
      </c>
      <c r="H2112" s="428"/>
      <c r="I2112" s="428"/>
    </row>
    <row r="2113" spans="2:9">
      <c r="B2113" s="116">
        <v>710062583</v>
      </c>
      <c r="C2113" s="119">
        <v>0</v>
      </c>
      <c r="D2113" s="120">
        <f>VLOOKUP(B2113,[3]ziaci!$A$1:$B$2102,2,FALSE)</f>
        <v>32.666666666666664</v>
      </c>
      <c r="E2113" s="119">
        <f>IFERROR(VLOOKUP(B2113,'[3]ZS s kniznicou'!$A$2:$A$1092,1,FALSE),0)</f>
        <v>0</v>
      </c>
      <c r="F2113" s="450" t="str">
        <f t="shared" si="44"/>
        <v>do 50</v>
      </c>
      <c r="G2113" s="451" t="str">
        <f t="shared" si="44"/>
        <v>do 50</v>
      </c>
      <c r="H2113" s="428"/>
      <c r="I2113" s="428"/>
    </row>
    <row r="2114" spans="2:9">
      <c r="B2114" s="116">
        <v>710062605</v>
      </c>
      <c r="C2114" s="119">
        <v>0</v>
      </c>
      <c r="D2114" s="120">
        <f>VLOOKUP(B2114,[3]ziaci!$A$1:$B$2102,2,FALSE)</f>
        <v>15.999999999999998</v>
      </c>
      <c r="E2114" s="119">
        <f>IFERROR(VLOOKUP(B2114,'[3]ZS s kniznicou'!$A$2:$A$1092,1,FALSE),0)</f>
        <v>0</v>
      </c>
      <c r="F2114" s="450" t="str">
        <f t="shared" si="44"/>
        <v>do 50</v>
      </c>
      <c r="G2114" s="451" t="str">
        <f t="shared" si="44"/>
        <v>do 50</v>
      </c>
      <c r="H2114" s="428"/>
      <c r="I2114" s="428"/>
    </row>
    <row r="2115" spans="2:9">
      <c r="B2115" s="116">
        <v>710062621</v>
      </c>
      <c r="C2115" s="119">
        <v>0</v>
      </c>
      <c r="D2115" s="120">
        <f>VLOOKUP(B2115,[3]ziaci!$A$1:$B$2102,2,FALSE)</f>
        <v>23.999999999999996</v>
      </c>
      <c r="E2115" s="119">
        <f>IFERROR(VLOOKUP(B2115,'[3]ZS s kniznicou'!$A$2:$A$1092,1,FALSE),0)</f>
        <v>0</v>
      </c>
      <c r="F2115" s="450" t="str">
        <f t="shared" si="44"/>
        <v>do 50</v>
      </c>
      <c r="G2115" s="451" t="str">
        <f t="shared" si="44"/>
        <v>do 50</v>
      </c>
      <c r="H2115" s="428"/>
      <c r="I2115" s="428"/>
    </row>
    <row r="2116" spans="2:9">
      <c r="B2116" s="116">
        <v>31263089</v>
      </c>
      <c r="C2116" s="119">
        <v>0</v>
      </c>
      <c r="D2116" s="120">
        <f>VLOOKUP(B2116,[3]ziaci!$A$1:$B$2102,2,FALSE)</f>
        <v>804</v>
      </c>
      <c r="E2116" s="119">
        <f>IFERROR(VLOOKUP(B2116,'[3]ZS s kniznicou'!$A$2:$A$1092,1,FALSE),0)</f>
        <v>31263089</v>
      </c>
      <c r="F2116" s="450" t="str">
        <f t="shared" si="44"/>
        <v>do 50</v>
      </c>
      <c r="G2116" s="451" t="str">
        <f t="shared" si="44"/>
        <v>251 a viac</v>
      </c>
      <c r="H2116" s="428"/>
      <c r="I2116" s="428"/>
    </row>
    <row r="2117" spans="2:9">
      <c r="B2117" s="116">
        <v>37882040</v>
      </c>
      <c r="C2117" s="119">
        <v>0</v>
      </c>
      <c r="D2117" s="120">
        <f>VLOOKUP(B2117,[3]ziaci!$A$1:$B$2102,2,FALSE)</f>
        <v>31</v>
      </c>
      <c r="E2117" s="119">
        <f>IFERROR(VLOOKUP(B2117,'[3]ZS s kniznicou'!$A$2:$A$1092,1,FALSE),0)</f>
        <v>0</v>
      </c>
      <c r="F2117" s="450" t="str">
        <f t="shared" si="44"/>
        <v>do 50</v>
      </c>
      <c r="G2117" s="451" t="str">
        <f t="shared" si="44"/>
        <v>do 50</v>
      </c>
      <c r="H2117" s="428"/>
      <c r="I2117" s="428"/>
    </row>
    <row r="2118" spans="2:9">
      <c r="B2118" s="116">
        <v>710062648</v>
      </c>
      <c r="C2118" s="119">
        <v>0</v>
      </c>
      <c r="D2118" s="120">
        <f>VLOOKUP(B2118,[3]ziaci!$A$1:$B$2102,2,FALSE)</f>
        <v>25.666666666666664</v>
      </c>
      <c r="E2118" s="119">
        <f>IFERROR(VLOOKUP(B2118,'[3]ZS s kniznicou'!$A$2:$A$1092,1,FALSE),0)</f>
        <v>0</v>
      </c>
      <c r="F2118" s="450" t="str">
        <f t="shared" si="44"/>
        <v>do 50</v>
      </c>
      <c r="G2118" s="451" t="str">
        <f t="shared" si="44"/>
        <v>do 50</v>
      </c>
      <c r="H2118" s="428"/>
      <c r="I2118" s="428"/>
    </row>
    <row r="2119" spans="2:9">
      <c r="B2119" s="116">
        <v>710062699</v>
      </c>
      <c r="C2119" s="119">
        <v>0</v>
      </c>
      <c r="D2119" s="120">
        <f>VLOOKUP(B2119,[3]ziaci!$A$1:$B$2102,2,FALSE)</f>
        <v>8.3333333333333321</v>
      </c>
      <c r="E2119" s="119">
        <f>IFERROR(VLOOKUP(B2119,'[3]ZS s kniznicou'!$A$2:$A$1092,1,FALSE),0)</f>
        <v>0</v>
      </c>
      <c r="F2119" s="450" t="str">
        <f t="shared" si="44"/>
        <v>do 50</v>
      </c>
      <c r="G2119" s="451" t="str">
        <f t="shared" si="44"/>
        <v>do 50</v>
      </c>
      <c r="H2119" s="428"/>
      <c r="I2119" s="428"/>
    </row>
    <row r="2120" spans="2:9">
      <c r="B2120" s="116">
        <v>710062702</v>
      </c>
      <c r="C2120" s="119">
        <v>0</v>
      </c>
      <c r="D2120" s="120">
        <f>VLOOKUP(B2120,[3]ziaci!$A$1:$B$2102,2,FALSE)</f>
        <v>19.666666666666664</v>
      </c>
      <c r="E2120" s="119">
        <f>IFERROR(VLOOKUP(B2120,'[3]ZS s kniznicou'!$A$2:$A$1092,1,FALSE),0)</f>
        <v>0</v>
      </c>
      <c r="F2120" s="450" t="str">
        <f t="shared" si="44"/>
        <v>do 50</v>
      </c>
      <c r="G2120" s="451" t="str">
        <f t="shared" si="44"/>
        <v>do 50</v>
      </c>
      <c r="H2120" s="428"/>
      <c r="I2120" s="428"/>
    </row>
    <row r="2121" spans="2:9">
      <c r="B2121" s="116">
        <v>710062737</v>
      </c>
      <c r="C2121" s="119">
        <v>0</v>
      </c>
      <c r="D2121" s="120">
        <f>VLOOKUP(B2121,[3]ziaci!$A$1:$B$2102,2,FALSE)</f>
        <v>54.666666666666657</v>
      </c>
      <c r="E2121" s="119">
        <f>IFERROR(VLOOKUP(B2121,'[3]ZS s kniznicou'!$A$2:$A$1092,1,FALSE),0)</f>
        <v>0</v>
      </c>
      <c r="F2121" s="450" t="str">
        <f t="shared" si="44"/>
        <v>do 50</v>
      </c>
      <c r="G2121" s="451" t="str">
        <f t="shared" si="44"/>
        <v>51-150</v>
      </c>
      <c r="H2121" s="428"/>
      <c r="I2121" s="428"/>
    </row>
    <row r="2122" spans="2:9">
      <c r="B2122" s="116">
        <v>710062753</v>
      </c>
      <c r="C2122" s="119">
        <v>0</v>
      </c>
      <c r="D2122" s="120">
        <f>VLOOKUP(B2122,[3]ziaci!$A$1:$B$2102,2,FALSE)</f>
        <v>12</v>
      </c>
      <c r="E2122" s="119">
        <f>IFERROR(VLOOKUP(B2122,'[3]ZS s kniznicou'!$A$2:$A$1092,1,FALSE),0)</f>
        <v>0</v>
      </c>
      <c r="F2122" s="450" t="str">
        <f t="shared" si="44"/>
        <v>do 50</v>
      </c>
      <c r="G2122" s="451" t="str">
        <f t="shared" si="44"/>
        <v>do 50</v>
      </c>
      <c r="H2122" s="428"/>
      <c r="I2122" s="428"/>
    </row>
    <row r="2123" spans="2:9">
      <c r="B2123" s="116">
        <v>710062826</v>
      </c>
      <c r="C2123" s="119">
        <v>0</v>
      </c>
      <c r="D2123" s="120">
        <f>VLOOKUP(B2123,[3]ziaci!$A$1:$B$2102,2,FALSE)</f>
        <v>15.666666666666664</v>
      </c>
      <c r="E2123" s="119">
        <f>IFERROR(VLOOKUP(B2123,'[3]ZS s kniznicou'!$A$2:$A$1092,1,FALSE),0)</f>
        <v>0</v>
      </c>
      <c r="F2123" s="450" t="str">
        <f t="shared" si="44"/>
        <v>do 50</v>
      </c>
      <c r="G2123" s="451" t="str">
        <f t="shared" si="44"/>
        <v>do 50</v>
      </c>
      <c r="H2123" s="428"/>
      <c r="I2123" s="428"/>
    </row>
    <row r="2124" spans="2:9">
      <c r="B2124" s="116">
        <v>42083460</v>
      </c>
      <c r="C2124" s="119">
        <v>0</v>
      </c>
      <c r="D2124" s="120">
        <f>VLOOKUP(B2124,[3]ziaci!$A$1:$B$2102,2,FALSE)</f>
        <v>29.333333333333329</v>
      </c>
      <c r="E2124" s="119">
        <f>IFERROR(VLOOKUP(B2124,'[3]ZS s kniznicou'!$A$2:$A$1092,1,FALSE),0)</f>
        <v>0</v>
      </c>
      <c r="F2124" s="450" t="str">
        <f t="shared" si="44"/>
        <v>do 50</v>
      </c>
      <c r="G2124" s="451" t="str">
        <f t="shared" si="44"/>
        <v>do 50</v>
      </c>
      <c r="H2124" s="428"/>
      <c r="I2124" s="428"/>
    </row>
    <row r="2125" spans="2:9">
      <c r="B2125" s="116">
        <v>710063229</v>
      </c>
      <c r="C2125" s="119">
        <v>0</v>
      </c>
      <c r="D2125" s="120">
        <f>VLOOKUP(B2125,[3]ziaci!$A$1:$B$2102,2,FALSE)</f>
        <v>32.666666666666664</v>
      </c>
      <c r="E2125" s="119">
        <f>IFERROR(VLOOKUP(B2125,'[3]ZS s kniznicou'!$A$2:$A$1092,1,FALSE),0)</f>
        <v>0</v>
      </c>
      <c r="F2125" s="450" t="str">
        <f t="shared" si="44"/>
        <v>do 50</v>
      </c>
      <c r="G2125" s="451" t="str">
        <f t="shared" si="44"/>
        <v>do 50</v>
      </c>
      <c r="H2125" s="428"/>
      <c r="I2125" s="428"/>
    </row>
    <row r="2126" spans="2:9">
      <c r="B2126" s="116">
        <v>37944215</v>
      </c>
      <c r="C2126" s="119">
        <v>0</v>
      </c>
      <c r="D2126" s="120">
        <f>VLOOKUP(B2126,[3]ziaci!$A$1:$B$2102,2,FALSE)</f>
        <v>8.3333333333333321</v>
      </c>
      <c r="E2126" s="119">
        <f>IFERROR(VLOOKUP(B2126,'[3]ZS s kniznicou'!$A$2:$A$1092,1,FALSE),0)</f>
        <v>0</v>
      </c>
      <c r="F2126" s="450" t="str">
        <f t="shared" si="44"/>
        <v>do 50</v>
      </c>
      <c r="G2126" s="451" t="str">
        <f t="shared" si="44"/>
        <v>do 50</v>
      </c>
      <c r="H2126" s="428"/>
      <c r="I2126" s="428"/>
    </row>
    <row r="2127" spans="2:9">
      <c r="B2127" s="116">
        <v>37876082</v>
      </c>
      <c r="C2127" s="119">
        <v>0</v>
      </c>
      <c r="D2127" s="120">
        <f>VLOOKUP(B2127,[3]ziaci!$A$1:$B$2102,2,FALSE)</f>
        <v>32</v>
      </c>
      <c r="E2127" s="119">
        <f>IFERROR(VLOOKUP(B2127,'[3]ZS s kniznicou'!$A$2:$A$1092,1,FALSE),0)</f>
        <v>0</v>
      </c>
      <c r="F2127" s="450" t="str">
        <f t="shared" si="44"/>
        <v>do 50</v>
      </c>
      <c r="G2127" s="451" t="str">
        <f t="shared" si="44"/>
        <v>do 50</v>
      </c>
      <c r="H2127" s="428"/>
      <c r="I2127" s="428"/>
    </row>
    <row r="2128" spans="2:9">
      <c r="B2128" s="116">
        <v>710063679</v>
      </c>
      <c r="C2128" s="119">
        <v>0</v>
      </c>
      <c r="D2128" s="120">
        <f>VLOOKUP(B2128,[3]ziaci!$A$1:$B$2102,2,FALSE)</f>
        <v>10.666666666666666</v>
      </c>
      <c r="E2128" s="119">
        <f>IFERROR(VLOOKUP(B2128,'[3]ZS s kniznicou'!$A$2:$A$1092,1,FALSE),0)</f>
        <v>0</v>
      </c>
      <c r="F2128" s="450" t="str">
        <f t="shared" si="44"/>
        <v>do 50</v>
      </c>
      <c r="G2128" s="451" t="str">
        <f t="shared" si="44"/>
        <v>do 50</v>
      </c>
      <c r="H2128" s="428"/>
      <c r="I2128" s="428"/>
    </row>
    <row r="2129" spans="2:9">
      <c r="B2129" s="116">
        <v>710064357</v>
      </c>
      <c r="C2129" s="119">
        <v>0</v>
      </c>
      <c r="D2129" s="120">
        <f>VLOOKUP(B2129,[3]ziaci!$A$1:$B$2102,2,FALSE)</f>
        <v>7.6666666666666661</v>
      </c>
      <c r="E2129" s="119">
        <f>IFERROR(VLOOKUP(B2129,'[3]ZS s kniznicou'!$A$2:$A$1092,1,FALSE),0)</f>
        <v>0</v>
      </c>
      <c r="F2129" s="450" t="str">
        <f t="shared" si="44"/>
        <v>do 50</v>
      </c>
      <c r="G2129" s="451" t="str">
        <f t="shared" si="44"/>
        <v>do 50</v>
      </c>
      <c r="H2129" s="428"/>
      <c r="I2129" s="428"/>
    </row>
    <row r="2130" spans="2:9">
      <c r="B2130" s="116">
        <v>710219725</v>
      </c>
      <c r="C2130" s="119">
        <v>0</v>
      </c>
      <c r="D2130" s="120">
        <f>VLOOKUP(B2130,[3]ziaci!$A$1:$B$2102,2,FALSE)</f>
        <v>10</v>
      </c>
      <c r="E2130" s="119">
        <f>IFERROR(VLOOKUP(B2130,'[3]ZS s kniznicou'!$A$2:$A$1092,1,FALSE),0)</f>
        <v>0</v>
      </c>
      <c r="F2130" s="450" t="str">
        <f t="shared" si="44"/>
        <v>do 50</v>
      </c>
      <c r="G2130" s="451" t="str">
        <f t="shared" si="44"/>
        <v>do 50</v>
      </c>
      <c r="H2130" s="428"/>
      <c r="I2130" s="428"/>
    </row>
    <row r="2131" spans="2:9">
      <c r="B2131" s="116">
        <v>710064497</v>
      </c>
      <c r="C2131" s="119">
        <v>0</v>
      </c>
      <c r="D2131" s="120">
        <f>VLOOKUP(B2131,[3]ziaci!$A$1:$B$2102,2,FALSE)</f>
        <v>14.666666666666664</v>
      </c>
      <c r="E2131" s="119">
        <f>IFERROR(VLOOKUP(B2131,'[3]ZS s kniznicou'!$A$2:$A$1092,1,FALSE),0)</f>
        <v>0</v>
      </c>
      <c r="F2131" s="450" t="str">
        <f t="shared" si="44"/>
        <v>do 50</v>
      </c>
      <c r="G2131" s="451" t="str">
        <f t="shared" si="44"/>
        <v>do 50</v>
      </c>
      <c r="H2131" s="428"/>
      <c r="I2131" s="428"/>
    </row>
    <row r="2132" spans="2:9">
      <c r="B2132" s="116">
        <v>710064586</v>
      </c>
      <c r="C2132" s="119">
        <v>0</v>
      </c>
      <c r="D2132" s="120">
        <f>VLOOKUP(B2132,[3]ziaci!$A$1:$B$2102,2,FALSE)</f>
        <v>9.6666666666666661</v>
      </c>
      <c r="E2132" s="119">
        <f>IFERROR(VLOOKUP(B2132,'[3]ZS s kniznicou'!$A$2:$A$1092,1,FALSE),0)</f>
        <v>0</v>
      </c>
      <c r="F2132" s="450" t="str">
        <f t="shared" si="44"/>
        <v>do 50</v>
      </c>
      <c r="G2132" s="451" t="str">
        <f t="shared" si="44"/>
        <v>do 50</v>
      </c>
      <c r="H2132" s="428"/>
      <c r="I2132" s="428"/>
    </row>
    <row r="2133" spans="2:9">
      <c r="B2133" s="116">
        <v>710064560</v>
      </c>
      <c r="C2133" s="119">
        <v>0</v>
      </c>
      <c r="D2133" s="120">
        <f>VLOOKUP(B2133,[3]ziaci!$A$1:$B$2102,2,FALSE)</f>
        <v>21.333333333333332</v>
      </c>
      <c r="E2133" s="119">
        <f>IFERROR(VLOOKUP(B2133,'[3]ZS s kniznicou'!$A$2:$A$1092,1,FALSE),0)</f>
        <v>0</v>
      </c>
      <c r="F2133" s="450" t="str">
        <f t="shared" si="44"/>
        <v>do 50</v>
      </c>
      <c r="G2133" s="451" t="str">
        <f t="shared" si="44"/>
        <v>do 50</v>
      </c>
      <c r="H2133" s="428"/>
      <c r="I2133" s="428"/>
    </row>
    <row r="2134" spans="2:9">
      <c r="B2134" s="116">
        <v>710064284</v>
      </c>
      <c r="C2134" s="119">
        <v>0</v>
      </c>
      <c r="D2134" s="120">
        <f>VLOOKUP(B2134,[3]ziaci!$A$1:$B$2102,2,FALSE)</f>
        <v>16.666666666666664</v>
      </c>
      <c r="E2134" s="119">
        <f>IFERROR(VLOOKUP(B2134,'[3]ZS s kniznicou'!$A$2:$A$1092,1,FALSE),0)</f>
        <v>0</v>
      </c>
      <c r="F2134" s="450" t="str">
        <f t="shared" si="44"/>
        <v>do 50</v>
      </c>
      <c r="G2134" s="451" t="str">
        <f t="shared" si="44"/>
        <v>do 50</v>
      </c>
      <c r="H2134" s="428"/>
      <c r="I2134" s="428"/>
    </row>
    <row r="2135" spans="2:9">
      <c r="B2135" s="116">
        <v>710064292</v>
      </c>
      <c r="C2135" s="119">
        <v>0</v>
      </c>
      <c r="D2135" s="120">
        <f>VLOOKUP(B2135,[3]ziaci!$A$1:$B$2102,2,FALSE)</f>
        <v>23.333333333333332</v>
      </c>
      <c r="E2135" s="119">
        <f>IFERROR(VLOOKUP(B2135,'[3]ZS s kniznicou'!$A$2:$A$1092,1,FALSE),0)</f>
        <v>0</v>
      </c>
      <c r="F2135" s="450" t="str">
        <f t="shared" ref="F2135:G2174" si="45">IF(C2135&lt;51,"do 50",IF(C2135&lt;151,"51-150",IF(C2135&lt;251,"151-250","251 a viac")))</f>
        <v>do 50</v>
      </c>
      <c r="G2135" s="451" t="str">
        <f t="shared" si="45"/>
        <v>do 50</v>
      </c>
      <c r="H2135" s="428"/>
      <c r="I2135" s="428"/>
    </row>
    <row r="2136" spans="2:9">
      <c r="B2136" s="116">
        <v>710064314</v>
      </c>
      <c r="C2136" s="119">
        <v>0</v>
      </c>
      <c r="D2136" s="120">
        <f>VLOOKUP(B2136,[3]ziaci!$A$1:$B$2102,2,FALSE)</f>
        <v>41</v>
      </c>
      <c r="E2136" s="119">
        <f>IFERROR(VLOOKUP(B2136,'[3]ZS s kniznicou'!$A$2:$A$1092,1,FALSE),0)</f>
        <v>0</v>
      </c>
      <c r="F2136" s="450" t="str">
        <f t="shared" si="45"/>
        <v>do 50</v>
      </c>
      <c r="G2136" s="451" t="str">
        <f t="shared" si="45"/>
        <v>do 50</v>
      </c>
      <c r="H2136" s="428"/>
      <c r="I2136" s="428"/>
    </row>
    <row r="2137" spans="2:9">
      <c r="B2137" s="116">
        <v>710064322</v>
      </c>
      <c r="C2137" s="119">
        <v>0</v>
      </c>
      <c r="D2137" s="120">
        <f>VLOOKUP(B2137,[3]ziaci!$A$1:$B$2102,2,FALSE)</f>
        <v>25.333333333333332</v>
      </c>
      <c r="E2137" s="119">
        <f>IFERROR(VLOOKUP(B2137,'[3]ZS s kniznicou'!$A$2:$A$1092,1,FALSE),0)</f>
        <v>0</v>
      </c>
      <c r="F2137" s="450" t="str">
        <f t="shared" si="45"/>
        <v>do 50</v>
      </c>
      <c r="G2137" s="451" t="str">
        <f t="shared" si="45"/>
        <v>do 50</v>
      </c>
      <c r="H2137" s="428"/>
      <c r="I2137" s="428"/>
    </row>
    <row r="2138" spans="2:9">
      <c r="B2138" s="116">
        <v>710062320</v>
      </c>
      <c r="C2138" s="119">
        <v>0</v>
      </c>
      <c r="D2138" s="120">
        <f>VLOOKUP(B2138,[3]ziaci!$A$1:$B$2102,2,FALSE)</f>
        <v>23.666666666666664</v>
      </c>
      <c r="E2138" s="119">
        <f>IFERROR(VLOOKUP(B2138,'[3]ZS s kniznicou'!$A$2:$A$1092,1,FALSE),0)</f>
        <v>0</v>
      </c>
      <c r="F2138" s="450" t="str">
        <f t="shared" si="45"/>
        <v>do 50</v>
      </c>
      <c r="G2138" s="451" t="str">
        <f t="shared" si="45"/>
        <v>do 50</v>
      </c>
      <c r="H2138" s="428"/>
      <c r="I2138" s="428"/>
    </row>
    <row r="2139" spans="2:9">
      <c r="B2139" s="116">
        <v>36147150</v>
      </c>
      <c r="C2139" s="119">
        <v>0</v>
      </c>
      <c r="D2139" s="120">
        <f>VLOOKUP(B2139,[3]ziaci!$A$1:$B$2102,2,FALSE)</f>
        <v>336.33333333333331</v>
      </c>
      <c r="E2139" s="119">
        <f>IFERROR(VLOOKUP(B2139,'[3]ZS s kniznicou'!$A$2:$A$1092,1,FALSE),0)</f>
        <v>0</v>
      </c>
      <c r="F2139" s="450" t="str">
        <f t="shared" si="45"/>
        <v>do 50</v>
      </c>
      <c r="G2139" s="451" t="str">
        <f t="shared" si="45"/>
        <v>251 a viac</v>
      </c>
      <c r="H2139" s="428"/>
      <c r="I2139" s="428"/>
    </row>
    <row r="2140" spans="2:9">
      <c r="B2140" s="116">
        <v>17060010</v>
      </c>
      <c r="C2140" s="119">
        <v>0</v>
      </c>
      <c r="D2140" s="120">
        <f>VLOOKUP(B2140,[3]ziaci!$A$1:$B$2102,2,FALSE)</f>
        <v>291.33333333333331</v>
      </c>
      <c r="E2140" s="119">
        <f>IFERROR(VLOOKUP(B2140,'[3]ZS s kniznicou'!$A$2:$A$1092,1,FALSE),0)</f>
        <v>0</v>
      </c>
      <c r="F2140" s="450" t="str">
        <f t="shared" si="45"/>
        <v>do 50</v>
      </c>
      <c r="G2140" s="451" t="str">
        <f t="shared" si="45"/>
        <v>251 a viac</v>
      </c>
      <c r="H2140" s="428"/>
      <c r="I2140" s="428"/>
    </row>
    <row r="2141" spans="2:9">
      <c r="B2141" s="116">
        <v>17060079</v>
      </c>
      <c r="C2141" s="119">
        <v>0</v>
      </c>
      <c r="D2141" s="120">
        <f>VLOOKUP(B2141,[3]ziaci!$A$1:$B$2102,2,FALSE)</f>
        <v>139.33333333333331</v>
      </c>
      <c r="E2141" s="119">
        <f>IFERROR(VLOOKUP(B2141,'[3]ZS s kniznicou'!$A$2:$A$1092,1,FALSE),0)</f>
        <v>0</v>
      </c>
      <c r="F2141" s="450" t="str">
        <f t="shared" si="45"/>
        <v>do 50</v>
      </c>
      <c r="G2141" s="451" t="str">
        <f t="shared" si="45"/>
        <v>51-150</v>
      </c>
      <c r="H2141" s="428"/>
      <c r="I2141" s="428"/>
    </row>
    <row r="2142" spans="2:9">
      <c r="B2142" s="116">
        <v>42036518</v>
      </c>
      <c r="C2142" s="119">
        <v>0</v>
      </c>
      <c r="D2142" s="120">
        <f>VLOOKUP(B2142,[3]ziaci!$A$1:$B$2102,2,FALSE)</f>
        <v>18.666666666666664</v>
      </c>
      <c r="E2142" s="119">
        <f>IFERROR(VLOOKUP(B2142,'[3]ZS s kniznicou'!$A$2:$A$1092,1,FALSE),0)</f>
        <v>0</v>
      </c>
      <c r="F2142" s="450" t="str">
        <f t="shared" si="45"/>
        <v>do 50</v>
      </c>
      <c r="G2142" s="451" t="str">
        <f t="shared" si="45"/>
        <v>do 50</v>
      </c>
      <c r="H2142" s="428"/>
      <c r="I2142" s="428"/>
    </row>
    <row r="2143" spans="2:9">
      <c r="B2143" s="116">
        <v>37947737</v>
      </c>
      <c r="C2143" s="119">
        <v>0</v>
      </c>
      <c r="D2143" s="120">
        <f>VLOOKUP(B2143,[3]ziaci!$A$1:$B$2102,2,FALSE)</f>
        <v>91</v>
      </c>
      <c r="E2143" s="119">
        <f>IFERROR(VLOOKUP(B2143,'[3]ZS s kniznicou'!$A$2:$A$1092,1,FALSE),0)</f>
        <v>0</v>
      </c>
      <c r="F2143" s="450" t="str">
        <f t="shared" si="45"/>
        <v>do 50</v>
      </c>
      <c r="G2143" s="451" t="str">
        <f t="shared" si="45"/>
        <v>51-150</v>
      </c>
      <c r="H2143" s="428"/>
      <c r="I2143" s="428"/>
    </row>
    <row r="2144" spans="2:9">
      <c r="B2144" s="116">
        <v>52109828</v>
      </c>
      <c r="C2144" s="119">
        <v>0</v>
      </c>
      <c r="D2144" s="120">
        <f>VLOOKUP(B2144,[3]ziaci!$A$1:$B$2102,2,FALSE)</f>
        <v>397.66666666666663</v>
      </c>
      <c r="E2144" s="119">
        <f>IFERROR(VLOOKUP(B2144,'[3]ZS s kniznicou'!$A$2:$A$1092,1,FALSE),0)</f>
        <v>0</v>
      </c>
      <c r="F2144" s="450" t="str">
        <f t="shared" si="45"/>
        <v>do 50</v>
      </c>
      <c r="G2144" s="451" t="str">
        <f t="shared" si="45"/>
        <v>251 a viac</v>
      </c>
      <c r="H2144" s="428"/>
      <c r="I2144" s="428"/>
    </row>
    <row r="2145" spans="2:9">
      <c r="B2145" s="116">
        <v>17080665</v>
      </c>
      <c r="C2145" s="119">
        <v>0</v>
      </c>
      <c r="D2145" s="120">
        <f>VLOOKUP(B2145,[3]ziaci!$A$1:$B$2102,2,FALSE)</f>
        <v>302.33333333333331</v>
      </c>
      <c r="E2145" s="119">
        <f>IFERROR(VLOOKUP(B2145,'[3]ZS s kniznicou'!$A$2:$A$1092,1,FALSE),0)</f>
        <v>0</v>
      </c>
      <c r="F2145" s="450" t="str">
        <f t="shared" si="45"/>
        <v>do 50</v>
      </c>
      <c r="G2145" s="451" t="str">
        <f t="shared" si="45"/>
        <v>251 a viac</v>
      </c>
      <c r="H2145" s="428"/>
      <c r="I2145" s="428"/>
    </row>
    <row r="2146" spans="2:9">
      <c r="B2146" s="116">
        <v>42344760</v>
      </c>
      <c r="C2146" s="119">
        <v>0</v>
      </c>
      <c r="D2146" s="120">
        <f>VLOOKUP(B2146,[3]ziaci!$A$1:$B$2102,2,FALSE)</f>
        <v>111.33333333333331</v>
      </c>
      <c r="E2146" s="119">
        <f>IFERROR(VLOOKUP(B2146,'[3]ZS s kniznicou'!$A$2:$A$1092,1,FALSE),0)</f>
        <v>0</v>
      </c>
      <c r="F2146" s="450" t="str">
        <f t="shared" si="45"/>
        <v>do 50</v>
      </c>
      <c r="G2146" s="451" t="str">
        <f t="shared" si="45"/>
        <v>51-150</v>
      </c>
      <c r="H2146" s="428"/>
      <c r="I2146" s="428"/>
    </row>
    <row r="2147" spans="2:9">
      <c r="B2147" s="116">
        <v>50803042</v>
      </c>
      <c r="C2147" s="119">
        <v>0</v>
      </c>
      <c r="D2147" s="120">
        <f>VLOOKUP(B2147,[3]ziaci!$A$1:$B$2102,2,FALSE)</f>
        <v>77.333333333333329</v>
      </c>
      <c r="E2147" s="119">
        <f>IFERROR(VLOOKUP(B2147,'[3]ZS s kniznicou'!$A$2:$A$1092,1,FALSE),0)</f>
        <v>0</v>
      </c>
      <c r="F2147" s="450" t="str">
        <f t="shared" si="45"/>
        <v>do 50</v>
      </c>
      <c r="G2147" s="451" t="str">
        <f t="shared" si="45"/>
        <v>51-150</v>
      </c>
      <c r="H2147" s="428"/>
      <c r="I2147" s="428"/>
    </row>
    <row r="2148" spans="2:9">
      <c r="B2148" s="116">
        <v>35546026</v>
      </c>
      <c r="C2148" s="119">
        <v>0</v>
      </c>
      <c r="D2148" s="120">
        <f>VLOOKUP(B2148,[3]ziaci!$A$1:$B$2102,2,FALSE)</f>
        <v>44.333333333333329</v>
      </c>
      <c r="E2148" s="119">
        <f>IFERROR(VLOOKUP(B2148,'[3]ZS s kniznicou'!$A$2:$A$1092,1,FALSE),0)</f>
        <v>0</v>
      </c>
      <c r="F2148" s="450" t="str">
        <f t="shared" si="45"/>
        <v>do 50</v>
      </c>
      <c r="G2148" s="451" t="str">
        <f t="shared" si="45"/>
        <v>do 50</v>
      </c>
      <c r="H2148" s="428"/>
      <c r="I2148" s="428"/>
    </row>
    <row r="2149" spans="2:9">
      <c r="B2149" s="116">
        <v>161004</v>
      </c>
      <c r="C2149" s="119">
        <v>0</v>
      </c>
      <c r="D2149" s="120">
        <f>VLOOKUP(B2149,[3]ziaci!$A$1:$B$2102,2,FALSE)</f>
        <v>219</v>
      </c>
      <c r="E2149" s="119">
        <f>IFERROR(VLOOKUP(B2149,'[3]ZS s kniznicou'!$A$2:$A$1092,1,FALSE),0)</f>
        <v>0</v>
      </c>
      <c r="F2149" s="450" t="str">
        <f t="shared" si="45"/>
        <v>do 50</v>
      </c>
      <c r="G2149" s="451" t="str">
        <f t="shared" si="45"/>
        <v>151-250</v>
      </c>
      <c r="H2149" s="428"/>
      <c r="I2149" s="428"/>
    </row>
    <row r="2150" spans="2:9">
      <c r="B2150" s="116">
        <v>710061404</v>
      </c>
      <c r="C2150" s="119">
        <v>0</v>
      </c>
      <c r="D2150" s="120">
        <f>VLOOKUP(B2150,[3]ziaci!$A$1:$B$2102,2,FALSE)</f>
        <v>11.666666666666666</v>
      </c>
      <c r="E2150" s="119">
        <f>IFERROR(VLOOKUP(B2150,'[3]ZS s kniznicou'!$A$2:$A$1092,1,FALSE),0)</f>
        <v>0</v>
      </c>
      <c r="F2150" s="450" t="str">
        <f t="shared" si="45"/>
        <v>do 50</v>
      </c>
      <c r="G2150" s="451" t="str">
        <f t="shared" si="45"/>
        <v>do 50</v>
      </c>
      <c r="H2150" s="428"/>
      <c r="I2150" s="428"/>
    </row>
    <row r="2151" spans="2:9">
      <c r="B2151" s="116">
        <v>710061919</v>
      </c>
      <c r="C2151" s="119">
        <v>0</v>
      </c>
      <c r="D2151" s="120">
        <f>VLOOKUP(B2151,[3]ziaci!$A$1:$B$2102,2,FALSE)</f>
        <v>21.333333333333332</v>
      </c>
      <c r="E2151" s="119">
        <f>IFERROR(VLOOKUP(B2151,'[3]ZS s kniznicou'!$A$2:$A$1092,1,FALSE),0)</f>
        <v>0</v>
      </c>
      <c r="F2151" s="450" t="str">
        <f t="shared" si="45"/>
        <v>do 50</v>
      </c>
      <c r="G2151" s="451" t="str">
        <f t="shared" si="45"/>
        <v>do 50</v>
      </c>
      <c r="H2151" s="428"/>
      <c r="I2151" s="428"/>
    </row>
    <row r="2152" spans="2:9">
      <c r="B2152" s="116">
        <v>710062001</v>
      </c>
      <c r="C2152" s="119">
        <v>0</v>
      </c>
      <c r="D2152" s="120">
        <f>VLOOKUP(B2152,[3]ziaci!$A$1:$B$2102,2,FALSE)</f>
        <v>22.333333333333332</v>
      </c>
      <c r="E2152" s="119">
        <f>IFERROR(VLOOKUP(B2152,'[3]ZS s kniznicou'!$A$2:$A$1092,1,FALSE),0)</f>
        <v>0</v>
      </c>
      <c r="F2152" s="450" t="str">
        <f t="shared" si="45"/>
        <v>do 50</v>
      </c>
      <c r="G2152" s="451" t="str">
        <f t="shared" si="45"/>
        <v>do 50</v>
      </c>
      <c r="H2152" s="428"/>
      <c r="I2152" s="428"/>
    </row>
    <row r="2153" spans="2:9">
      <c r="B2153" s="116">
        <v>710062036</v>
      </c>
      <c r="C2153" s="119">
        <v>0</v>
      </c>
      <c r="D2153" s="120">
        <f>VLOOKUP(B2153,[3]ziaci!$A$1:$B$2102,2,FALSE)</f>
        <v>29.666666666666664</v>
      </c>
      <c r="E2153" s="119">
        <f>IFERROR(VLOOKUP(B2153,'[3]ZS s kniznicou'!$A$2:$A$1092,1,FALSE),0)</f>
        <v>0</v>
      </c>
      <c r="F2153" s="450" t="str">
        <f t="shared" si="45"/>
        <v>do 50</v>
      </c>
      <c r="G2153" s="451" t="str">
        <f t="shared" si="45"/>
        <v>do 50</v>
      </c>
      <c r="H2153" s="428"/>
      <c r="I2153" s="428"/>
    </row>
    <row r="2154" spans="2:9">
      <c r="B2154" s="116">
        <v>31942202</v>
      </c>
      <c r="C2154" s="119">
        <v>0</v>
      </c>
      <c r="D2154" s="120">
        <f>VLOOKUP(B2154,[3]ziaci!$A$1:$B$2102,2,FALSE)</f>
        <v>233</v>
      </c>
      <c r="E2154" s="119">
        <f>IFERROR(VLOOKUP(B2154,'[3]ZS s kniznicou'!$A$2:$A$1092,1,FALSE),0)</f>
        <v>31942202</v>
      </c>
      <c r="F2154" s="450" t="str">
        <f t="shared" si="45"/>
        <v>do 50</v>
      </c>
      <c r="G2154" s="451" t="str">
        <f t="shared" si="45"/>
        <v>151-250</v>
      </c>
      <c r="H2154" s="428"/>
      <c r="I2154" s="428"/>
    </row>
    <row r="2155" spans="2:9">
      <c r="B2155" s="116">
        <v>710062974</v>
      </c>
      <c r="C2155" s="119">
        <v>0</v>
      </c>
      <c r="D2155" s="120">
        <f>VLOOKUP(B2155,[3]ziaci!$A$1:$B$2102,2,FALSE)</f>
        <v>13.666666666666664</v>
      </c>
      <c r="E2155" s="119">
        <f>IFERROR(VLOOKUP(B2155,'[3]ZS s kniznicou'!$A$2:$A$1092,1,FALSE),0)</f>
        <v>0</v>
      </c>
      <c r="F2155" s="450" t="str">
        <f t="shared" si="45"/>
        <v>do 50</v>
      </c>
      <c r="G2155" s="451" t="str">
        <f t="shared" si="45"/>
        <v>do 50</v>
      </c>
      <c r="H2155" s="428"/>
      <c r="I2155" s="428"/>
    </row>
    <row r="2156" spans="2:9">
      <c r="B2156" s="116">
        <v>710063040</v>
      </c>
      <c r="C2156" s="119">
        <v>0</v>
      </c>
      <c r="D2156" s="120">
        <f>VLOOKUP(B2156,[3]ziaci!$A$1:$B$2102,2,FALSE)</f>
        <v>4</v>
      </c>
      <c r="E2156" s="119">
        <f>IFERROR(VLOOKUP(B2156,'[3]ZS s kniznicou'!$A$2:$A$1092,1,FALSE),0)</f>
        <v>0</v>
      </c>
      <c r="F2156" s="450" t="str">
        <f t="shared" si="45"/>
        <v>do 50</v>
      </c>
      <c r="G2156" s="451" t="str">
        <f t="shared" si="45"/>
        <v>do 50</v>
      </c>
      <c r="H2156" s="428"/>
      <c r="I2156" s="428"/>
    </row>
    <row r="2157" spans="2:9">
      <c r="B2157" s="116">
        <v>710064047</v>
      </c>
      <c r="C2157" s="119">
        <v>0</v>
      </c>
      <c r="D2157" s="120">
        <f>VLOOKUP(B2157,[3]ziaci!$A$1:$B$2102,2,FALSE)</f>
        <v>19</v>
      </c>
      <c r="E2157" s="119">
        <f>IFERROR(VLOOKUP(B2157,'[3]ZS s kniznicou'!$A$2:$A$1092,1,FALSE),0)</f>
        <v>0</v>
      </c>
      <c r="F2157" s="450" t="str">
        <f t="shared" si="45"/>
        <v>do 50</v>
      </c>
      <c r="G2157" s="451" t="str">
        <f t="shared" si="45"/>
        <v>do 50</v>
      </c>
      <c r="H2157" s="428"/>
      <c r="I2157" s="428"/>
    </row>
    <row r="2158" spans="2:9">
      <c r="B2158" s="116">
        <v>35546026</v>
      </c>
      <c r="C2158" s="119">
        <v>0</v>
      </c>
      <c r="D2158" s="120">
        <f>VLOOKUP(B2158,[3]ziaci!$A$1:$B$2102,2,FALSE)</f>
        <v>44.333333333333329</v>
      </c>
      <c r="E2158" s="119">
        <f>IFERROR(VLOOKUP(B2158,'[3]ZS s kniznicou'!$A$2:$A$1092,1,FALSE),0)</f>
        <v>0</v>
      </c>
      <c r="F2158" s="450" t="str">
        <f t="shared" si="45"/>
        <v>do 50</v>
      </c>
      <c r="G2158" s="451" t="str">
        <f t="shared" si="45"/>
        <v>do 50</v>
      </c>
      <c r="H2158" s="428"/>
      <c r="I2158" s="428"/>
    </row>
    <row r="2159" spans="2:9">
      <c r="B2159" s="116">
        <v>710064080</v>
      </c>
      <c r="C2159" s="119">
        <v>0</v>
      </c>
      <c r="D2159" s="120">
        <f>VLOOKUP(B2159,[3]ziaci!$A$1:$B$2102,2,FALSE)</f>
        <v>18.666666666666664</v>
      </c>
      <c r="E2159" s="119">
        <f>IFERROR(VLOOKUP(B2159,'[3]ZS s kniznicou'!$A$2:$A$1092,1,FALSE),0)</f>
        <v>0</v>
      </c>
      <c r="F2159" s="450" t="str">
        <f t="shared" si="45"/>
        <v>do 50</v>
      </c>
      <c r="G2159" s="451" t="str">
        <f t="shared" si="45"/>
        <v>do 50</v>
      </c>
      <c r="H2159" s="428"/>
      <c r="I2159" s="428"/>
    </row>
    <row r="2160" spans="2:9">
      <c r="B2160" s="116">
        <v>710064160</v>
      </c>
      <c r="C2160" s="119">
        <v>0</v>
      </c>
      <c r="D2160" s="120">
        <f>VLOOKUP(B2160,[3]ziaci!$A$1:$B$2102,2,FALSE)</f>
        <v>6.6666666666666661</v>
      </c>
      <c r="E2160" s="119">
        <f>IFERROR(VLOOKUP(B2160,'[3]ZS s kniznicou'!$A$2:$A$1092,1,FALSE),0)</f>
        <v>0</v>
      </c>
      <c r="F2160" s="450" t="str">
        <f t="shared" si="45"/>
        <v>do 50</v>
      </c>
      <c r="G2160" s="451" t="str">
        <f t="shared" si="45"/>
        <v>do 50</v>
      </c>
      <c r="H2160" s="428"/>
      <c r="I2160" s="428"/>
    </row>
    <row r="2161" spans="2:9">
      <c r="B2161" s="116">
        <v>31263071</v>
      </c>
      <c r="C2161" s="119">
        <v>0</v>
      </c>
      <c r="D2161" s="120">
        <f>VLOOKUP(B2161,[3]ziaci!$A$1:$B$2102,2,FALSE)</f>
        <v>211.33333333333331</v>
      </c>
      <c r="E2161" s="119">
        <f>IFERROR(VLOOKUP(B2161,'[3]ZS s kniznicou'!$A$2:$A$1092,1,FALSE),0)</f>
        <v>0</v>
      </c>
      <c r="F2161" s="450" t="str">
        <f t="shared" si="45"/>
        <v>do 50</v>
      </c>
      <c r="G2161" s="451" t="str">
        <f t="shared" si="45"/>
        <v>151-250</v>
      </c>
      <c r="H2161" s="428"/>
      <c r="I2161" s="428"/>
    </row>
    <row r="2162" spans="2:9">
      <c r="B2162" s="116">
        <v>31263101</v>
      </c>
      <c r="C2162" s="119">
        <v>0</v>
      </c>
      <c r="D2162" s="120">
        <f>VLOOKUP(B2162,[3]ziaci!$A$1:$B$2102,2,FALSE)</f>
        <v>574.66666666666663</v>
      </c>
      <c r="E2162" s="119">
        <f>IFERROR(VLOOKUP(B2162,'[3]ZS s kniznicou'!$A$2:$A$1092,1,FALSE),0)</f>
        <v>0</v>
      </c>
      <c r="F2162" s="450" t="str">
        <f t="shared" si="45"/>
        <v>do 50</v>
      </c>
      <c r="G2162" s="451" t="str">
        <f t="shared" si="45"/>
        <v>251 a viac</v>
      </c>
      <c r="H2162" s="428"/>
      <c r="I2162" s="428"/>
    </row>
    <row r="2163" spans="2:9">
      <c r="B2163" s="116">
        <v>31263160</v>
      </c>
      <c r="C2163" s="119">
        <v>0</v>
      </c>
      <c r="D2163" s="120">
        <f>VLOOKUP(B2163,[3]ziaci!$A$1:$B$2102,2,FALSE)</f>
        <v>275</v>
      </c>
      <c r="E2163" s="119">
        <f>IFERROR(VLOOKUP(B2163,'[3]ZS s kniznicou'!$A$2:$A$1092,1,FALSE),0)</f>
        <v>0</v>
      </c>
      <c r="F2163" s="450" t="str">
        <f t="shared" si="45"/>
        <v>do 50</v>
      </c>
      <c r="G2163" s="451" t="str">
        <f t="shared" si="45"/>
        <v>251 a viac</v>
      </c>
      <c r="H2163" s="428"/>
      <c r="I2163" s="428"/>
    </row>
    <row r="2164" spans="2:9">
      <c r="B2164" s="116">
        <v>35542641</v>
      </c>
      <c r="C2164" s="119">
        <v>0</v>
      </c>
      <c r="D2164" s="120">
        <f>VLOOKUP(B2164,[3]ziaci!$A$1:$B$2102,2,FALSE)</f>
        <v>342</v>
      </c>
      <c r="E2164" s="119">
        <f>IFERROR(VLOOKUP(B2164,'[3]ZS s kniznicou'!$A$2:$A$1092,1,FALSE),0)</f>
        <v>0</v>
      </c>
      <c r="F2164" s="450" t="str">
        <f t="shared" si="45"/>
        <v>do 50</v>
      </c>
      <c r="G2164" s="451" t="str">
        <f t="shared" si="45"/>
        <v>251 a viac</v>
      </c>
      <c r="H2164" s="428"/>
      <c r="I2164" s="428"/>
    </row>
    <row r="2165" spans="2:9">
      <c r="B2165" s="116">
        <v>35546859</v>
      </c>
      <c r="C2165" s="119">
        <v>0</v>
      </c>
      <c r="D2165" s="120">
        <f>VLOOKUP(B2165,[3]ziaci!$A$1:$B$2102,2,FALSE)</f>
        <v>375</v>
      </c>
      <c r="E2165" s="119">
        <f>IFERROR(VLOOKUP(B2165,'[3]ZS s kniznicou'!$A$2:$A$1092,1,FALSE),0)</f>
        <v>0</v>
      </c>
      <c r="F2165" s="450" t="str">
        <f t="shared" si="45"/>
        <v>do 50</v>
      </c>
      <c r="G2165" s="451" t="str">
        <f t="shared" si="45"/>
        <v>251 a viac</v>
      </c>
      <c r="H2165" s="428"/>
      <c r="I2165" s="428"/>
    </row>
    <row r="2166" spans="2:9">
      <c r="B2166" s="116">
        <v>35561548</v>
      </c>
      <c r="C2166" s="119">
        <v>0</v>
      </c>
      <c r="D2166" s="120">
        <f>VLOOKUP(B2166,[3]ziaci!$A$1:$B$2102,2,FALSE)</f>
        <v>296</v>
      </c>
      <c r="E2166" s="119">
        <f>IFERROR(VLOOKUP(B2166,'[3]ZS s kniznicou'!$A$2:$A$1092,1,FALSE),0)</f>
        <v>0</v>
      </c>
      <c r="F2166" s="450" t="str">
        <f t="shared" si="45"/>
        <v>do 50</v>
      </c>
      <c r="G2166" s="451" t="str">
        <f t="shared" si="45"/>
        <v>251 a viac</v>
      </c>
      <c r="H2166" s="428"/>
      <c r="I2166" s="428"/>
    </row>
    <row r="2167" spans="2:9">
      <c r="B2167" s="116">
        <v>17079756</v>
      </c>
      <c r="C2167" s="119">
        <v>0</v>
      </c>
      <c r="D2167" s="120">
        <f>VLOOKUP(B2167,[3]ziaci!$A$1:$B$2102,2,FALSE)</f>
        <v>665</v>
      </c>
      <c r="E2167" s="119">
        <f>IFERROR(VLOOKUP(B2167,'[3]ZS s kniznicou'!$A$2:$A$1092,1,FALSE),0)</f>
        <v>0</v>
      </c>
      <c r="F2167" s="450" t="str">
        <f t="shared" si="45"/>
        <v>do 50</v>
      </c>
      <c r="G2167" s="451" t="str">
        <f t="shared" si="45"/>
        <v>251 a viac</v>
      </c>
      <c r="H2167" s="428"/>
      <c r="I2167" s="428"/>
    </row>
    <row r="2168" spans="2:9">
      <c r="B2168" s="116">
        <v>52170616</v>
      </c>
      <c r="C2168" s="119">
        <v>0</v>
      </c>
      <c r="D2168" s="120">
        <f>VLOOKUP(B2168,[3]ziaci!$A$1:$B$2102,2,FALSE)</f>
        <v>3</v>
      </c>
      <c r="E2168" s="119">
        <f>IFERROR(VLOOKUP(B2168,'[3]ZS s kniznicou'!$A$2:$A$1092,1,FALSE),0)</f>
        <v>0</v>
      </c>
      <c r="F2168" s="450" t="str">
        <f t="shared" si="45"/>
        <v>do 50</v>
      </c>
      <c r="G2168" s="451" t="str">
        <f t="shared" si="45"/>
        <v>do 50</v>
      </c>
      <c r="H2168" s="428"/>
      <c r="I2168" s="428"/>
    </row>
    <row r="2169" spans="2:9">
      <c r="B2169" s="116">
        <v>35554304</v>
      </c>
      <c r="C2169" s="119">
        <v>0</v>
      </c>
      <c r="D2169" s="120">
        <f>VLOOKUP(B2169,[3]ziaci!$A$1:$B$2102,2,FALSE)</f>
        <v>112.33333333333333</v>
      </c>
      <c r="E2169" s="119">
        <f>IFERROR(VLOOKUP(B2169,'[3]ZS s kniznicou'!$A$2:$A$1092,1,FALSE),0)</f>
        <v>0</v>
      </c>
      <c r="F2169" s="450" t="str">
        <f t="shared" si="45"/>
        <v>do 50</v>
      </c>
      <c r="G2169" s="451" t="str">
        <f t="shared" si="45"/>
        <v>51-150</v>
      </c>
      <c r="H2169" s="428"/>
      <c r="I2169" s="428"/>
    </row>
    <row r="2170" spans="2:9">
      <c r="B2170" s="116">
        <v>42322855</v>
      </c>
      <c r="C2170" s="119">
        <v>0</v>
      </c>
      <c r="D2170" s="120">
        <f>VLOOKUP(B2170,[3]ziaci!$A$1:$B$2102,2,FALSE)</f>
        <v>127.66666666666666</v>
      </c>
      <c r="E2170" s="119">
        <f>IFERROR(VLOOKUP(B2170,'[3]ZS s kniznicou'!$A$2:$A$1092,1,FALSE),0)</f>
        <v>0</v>
      </c>
      <c r="F2170" s="450" t="str">
        <f t="shared" si="45"/>
        <v>do 50</v>
      </c>
      <c r="G2170" s="451" t="str">
        <f t="shared" si="45"/>
        <v>51-150</v>
      </c>
      <c r="H2170" s="428"/>
      <c r="I2170" s="428"/>
    </row>
    <row r="2171" spans="2:9">
      <c r="B2171" s="116">
        <v>35568003</v>
      </c>
      <c r="C2171" s="119">
        <v>0</v>
      </c>
      <c r="D2171" s="120">
        <f>VLOOKUP(B2171,[3]ziaci!$A$1:$B$2102,2,FALSE)</f>
        <v>94</v>
      </c>
      <c r="E2171" s="119">
        <f>IFERROR(VLOOKUP(B2171,'[3]ZS s kniznicou'!$A$2:$A$1092,1,FALSE),0)</f>
        <v>0</v>
      </c>
      <c r="F2171" s="450" t="str">
        <f t="shared" si="45"/>
        <v>do 50</v>
      </c>
      <c r="G2171" s="451" t="str">
        <f t="shared" si="45"/>
        <v>51-150</v>
      </c>
      <c r="H2171" s="428"/>
      <c r="I2171" s="428"/>
    </row>
    <row r="2172" spans="2:9">
      <c r="B2172" s="116">
        <v>42330181</v>
      </c>
      <c r="C2172" s="119">
        <v>0</v>
      </c>
      <c r="D2172" s="120">
        <f>VLOOKUP(B2172,[3]ziaci!$A$1:$B$2102,2,FALSE)</f>
        <v>25.666666666666664</v>
      </c>
      <c r="E2172" s="119">
        <f>IFERROR(VLOOKUP(B2172,'[3]ZS s kniznicou'!$A$2:$A$1092,1,FALSE),0)</f>
        <v>0</v>
      </c>
      <c r="F2172" s="450" t="str">
        <f t="shared" si="45"/>
        <v>do 50</v>
      </c>
      <c r="G2172" s="451" t="str">
        <f t="shared" si="45"/>
        <v>do 50</v>
      </c>
      <c r="H2172" s="428"/>
      <c r="I2172" s="428"/>
    </row>
    <row r="2173" spans="2:9">
      <c r="B2173" s="116">
        <v>42094721</v>
      </c>
      <c r="C2173" s="119">
        <v>0</v>
      </c>
      <c r="D2173" s="120">
        <f>VLOOKUP(B2173,[3]ziaci!$A$1:$B$2102,2,FALSE)</f>
        <v>151.33333333333331</v>
      </c>
      <c r="E2173" s="119">
        <f>IFERROR(VLOOKUP(B2173,'[3]ZS s kniznicou'!$A$2:$A$1092,1,FALSE),0)</f>
        <v>0</v>
      </c>
      <c r="F2173" s="450" t="str">
        <f t="shared" si="45"/>
        <v>do 50</v>
      </c>
      <c r="G2173" s="451" t="str">
        <f t="shared" si="45"/>
        <v>151-250</v>
      </c>
      <c r="H2173" s="428"/>
      <c r="I2173" s="428"/>
    </row>
    <row r="2174" spans="2:9">
      <c r="B2174" s="138">
        <v>45007802</v>
      </c>
      <c r="C2174" s="139">
        <v>0</v>
      </c>
      <c r="D2174" s="453">
        <f>VLOOKUP(B2174,[3]ziaci!$A$1:$B$2102,2,FALSE)</f>
        <v>97.666666666666657</v>
      </c>
      <c r="E2174" s="139">
        <f>IFERROR(VLOOKUP(B2174,'[3]ZS s kniznicou'!$A$2:$A$1092,1,FALSE),0)</f>
        <v>0</v>
      </c>
      <c r="F2174" s="454" t="str">
        <f t="shared" si="45"/>
        <v>do 50</v>
      </c>
      <c r="G2174" s="455" t="str">
        <f t="shared" si="45"/>
        <v>51-150</v>
      </c>
      <c r="H2174" s="428"/>
      <c r="I2174" s="428"/>
    </row>
    <row r="2175" spans="2:9">
      <c r="H2175" s="428"/>
      <c r="I2175" s="428"/>
    </row>
    <row r="2176" spans="2:9">
      <c r="H2176" s="428"/>
      <c r="I2176" s="428"/>
    </row>
    <row r="2177" spans="8:9">
      <c r="H2177" s="428"/>
      <c r="I2177" s="428"/>
    </row>
    <row r="2178" spans="8:9">
      <c r="H2178" s="428"/>
      <c r="I2178" s="428"/>
    </row>
    <row r="2179" spans="8:9">
      <c r="H2179" s="428"/>
      <c r="I2179" s="428"/>
    </row>
    <row r="2180" spans="8:9">
      <c r="H2180" s="428"/>
      <c r="I2180" s="428"/>
    </row>
    <row r="2181" spans="8:9">
      <c r="H2181" s="428"/>
      <c r="I2181" s="428"/>
    </row>
    <row r="2182" spans="8:9">
      <c r="H2182" s="428"/>
      <c r="I2182" s="428"/>
    </row>
    <row r="2183" spans="8:9">
      <c r="H2183" s="428"/>
      <c r="I2183" s="428"/>
    </row>
    <row r="2184" spans="8:9">
      <c r="H2184" s="428"/>
      <c r="I2184" s="428"/>
    </row>
    <row r="2185" spans="8:9">
      <c r="H2185" s="428"/>
      <c r="I2185" s="428"/>
    </row>
    <row r="2186" spans="8:9">
      <c r="H2186" s="428"/>
      <c r="I2186" s="428"/>
    </row>
    <row r="2187" spans="8:9">
      <c r="H2187" s="428"/>
      <c r="I2187" s="428"/>
    </row>
    <row r="2188" spans="8:9">
      <c r="H2188" s="428"/>
      <c r="I2188" s="428"/>
    </row>
    <row r="2189" spans="8:9">
      <c r="H2189" s="428"/>
      <c r="I2189" s="428"/>
    </row>
    <row r="2190" spans="8:9">
      <c r="H2190" s="428"/>
      <c r="I2190" s="428"/>
    </row>
    <row r="2191" spans="8:9">
      <c r="H2191" s="428"/>
      <c r="I2191" s="428"/>
    </row>
    <row r="2192" spans="8:9">
      <c r="H2192" s="428"/>
      <c r="I2192" s="428"/>
    </row>
  </sheetData>
  <autoFilter ref="I14:S100"/>
  <mergeCells count="3">
    <mergeCell ref="B17:G17"/>
    <mergeCell ref="C40:C41"/>
    <mergeCell ref="D40:D41"/>
  </mergeCells>
  <hyperlinks>
    <hyperlink ref="D13" r:id="rId2"/>
    <hyperlink ref="C55" r:id="rId3"/>
  </hyperlinks>
  <pageMargins left="0.7" right="0.7" top="0.75" bottom="0.75" header="0.3" footer="0.3"/>
  <pageSetup paperSize="9"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50"/>
  <sheetViews>
    <sheetView zoomScaleNormal="100" workbookViewId="0">
      <selection activeCell="E5" sqref="E5"/>
    </sheetView>
  </sheetViews>
  <sheetFormatPr defaultRowHeight="15"/>
  <cols>
    <col min="1" max="1" width="125.5703125" style="101" customWidth="1"/>
  </cols>
  <sheetData>
    <row r="1" spans="1:1" ht="31.5">
      <c r="A1" s="113" t="s">
        <v>451</v>
      </c>
    </row>
    <row r="2" spans="1:1" ht="18.75">
      <c r="A2" s="111"/>
    </row>
    <row r="3" spans="1:1" ht="30">
      <c r="A3" s="101" t="s">
        <v>473</v>
      </c>
    </row>
    <row r="5" spans="1:1">
      <c r="A5" s="101" t="s">
        <v>452</v>
      </c>
    </row>
    <row r="7" spans="1:1">
      <c r="A7" s="101" t="s">
        <v>456</v>
      </c>
    </row>
    <row r="10" spans="1:1" ht="23.25">
      <c r="A10" s="112" t="s">
        <v>454</v>
      </c>
    </row>
    <row r="11" spans="1:1">
      <c r="A11" s="101" t="s">
        <v>458</v>
      </c>
    </row>
    <row r="12" spans="1:1" ht="30">
      <c r="A12" s="101" t="s">
        <v>453</v>
      </c>
    </row>
    <row r="13" spans="1:1">
      <c r="A13" s="101" t="s">
        <v>460</v>
      </c>
    </row>
    <row r="15" spans="1:1" ht="23.25">
      <c r="A15" s="112" t="s">
        <v>455</v>
      </c>
    </row>
    <row r="17" spans="1:1" ht="30">
      <c r="A17" s="101" t="s">
        <v>457</v>
      </c>
    </row>
    <row r="18" spans="1:1" ht="30">
      <c r="A18" s="101" t="s">
        <v>464</v>
      </c>
    </row>
    <row r="19" spans="1:1">
      <c r="A19" s="101" t="s">
        <v>474</v>
      </c>
    </row>
    <row r="20" spans="1:1" ht="30">
      <c r="A20" s="101" t="s">
        <v>469</v>
      </c>
    </row>
    <row r="42" spans="1:1" ht="23.25">
      <c r="A42" s="112" t="s">
        <v>459</v>
      </c>
    </row>
    <row r="44" spans="1:1">
      <c r="A44" s="101" t="s">
        <v>462</v>
      </c>
    </row>
    <row r="45" spans="1:1" ht="30">
      <c r="A45" s="101" t="s">
        <v>461</v>
      </c>
    </row>
    <row r="46" spans="1:1">
      <c r="A46" s="101" t="s">
        <v>463</v>
      </c>
    </row>
    <row r="48" spans="1:1" ht="45">
      <c r="A48" s="101" t="s">
        <v>465</v>
      </c>
    </row>
    <row r="49" spans="1:1">
      <c r="A49" s="101" t="s">
        <v>468</v>
      </c>
    </row>
    <row r="50" spans="1:1" ht="30">
      <c r="A50" s="101" t="s">
        <v>466</v>
      </c>
    </row>
  </sheetData>
  <pageMargins left="0.7" right="0.7" top="0.75" bottom="0.75" header="0.3" footer="0.3"/>
  <pageSetup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20"/>
  <sheetViews>
    <sheetView zoomScaleNormal="100" workbookViewId="0">
      <selection activeCell="A3" sqref="A3"/>
    </sheetView>
  </sheetViews>
  <sheetFormatPr defaultColWidth="10.7109375" defaultRowHeight="15"/>
  <cols>
    <col min="1" max="1" width="12.7109375" style="5" bestFit="1" customWidth="1"/>
    <col min="2" max="2" width="44.7109375" customWidth="1"/>
  </cols>
  <sheetData>
    <row r="1" spans="1:2" s="2" customFormat="1" ht="33" customHeight="1">
      <c r="A1" s="19" t="s">
        <v>22</v>
      </c>
      <c r="B1" s="19" t="s">
        <v>11</v>
      </c>
    </row>
    <row r="2" spans="1:2">
      <c r="A2" s="10">
        <v>0</v>
      </c>
      <c r="B2" s="9" t="s">
        <v>171</v>
      </c>
    </row>
    <row r="3" spans="1:2">
      <c r="A3" s="10">
        <v>1</v>
      </c>
      <c r="B3" s="9" t="s">
        <v>477</v>
      </c>
    </row>
    <row r="4" spans="1:2">
      <c r="A4" s="10"/>
      <c r="B4" s="9"/>
    </row>
    <row r="5" spans="1:2">
      <c r="A5" s="10"/>
      <c r="B5" s="9"/>
    </row>
    <row r="6" spans="1:2">
      <c r="A6" s="10"/>
      <c r="B6" s="9"/>
    </row>
    <row r="7" spans="1:2">
      <c r="A7" s="10"/>
      <c r="B7" s="9"/>
    </row>
    <row r="8" spans="1:2">
      <c r="A8" s="10"/>
      <c r="B8" s="9"/>
    </row>
    <row r="9" spans="1:2">
      <c r="A9" s="10"/>
      <c r="B9" s="9"/>
    </row>
    <row r="10" spans="1:2">
      <c r="A10" s="10"/>
      <c r="B10" s="9"/>
    </row>
    <row r="11" spans="1:2">
      <c r="A11" s="10"/>
      <c r="B11" s="9"/>
    </row>
    <row r="12" spans="1:2">
      <c r="A12" s="10"/>
      <c r="B12" s="9"/>
    </row>
    <row r="13" spans="1:2">
      <c r="A13" s="10"/>
      <c r="B13" s="9"/>
    </row>
    <row r="14" spans="1:2">
      <c r="A14" s="10"/>
      <c r="B14" s="9"/>
    </row>
    <row r="15" spans="1:2">
      <c r="A15" s="10"/>
      <c r="B15" s="9"/>
    </row>
    <row r="16" spans="1:2">
      <c r="A16" s="10"/>
      <c r="B16" s="9"/>
    </row>
    <row r="17" spans="1:2">
      <c r="A17" s="10"/>
      <c r="B17" s="9"/>
    </row>
    <row r="18" spans="1:2">
      <c r="A18" s="10"/>
      <c r="B18" s="9"/>
    </row>
    <row r="19" spans="1:2">
      <c r="A19" s="10"/>
      <c r="B19" s="9"/>
    </row>
    <row r="20" spans="1:2">
      <c r="A20" s="10"/>
      <c r="B20" s="9"/>
    </row>
  </sheetData>
  <customSheetViews>
    <customSheetView guid="{317D3D83-AACA-40F7-8006-3175597A202A}">
      <selection activeCell="D10" sqref="D10"/>
      <pageMargins left="0.7" right="0.7" top="0.75" bottom="0.75" header="0.3" footer="0.3"/>
      <pageSetup orientation="portrait" horizontalDpi="90" verticalDpi="90" r:id="rId1"/>
    </customSheetView>
    <customSheetView guid="{BA2EDF17-FDDF-46B2-A4BE-72FB311EBCAF}">
      <selection activeCell="E11" sqref="E11"/>
      <pageMargins left="0.7" right="0.7" top="0.75" bottom="0.75" header="0.3" footer="0.3"/>
      <pageSetup orientation="portrait" horizontalDpi="90" verticalDpi="90" r:id="rId2"/>
    </customSheetView>
    <customSheetView guid="{587CB59E-8194-466A-825B-36D9E2C9E12C}">
      <selection activeCell="B9" sqref="B9"/>
      <pageMargins left="0.7" right="0.7" top="0.75" bottom="0.75" header="0.3" footer="0.3"/>
      <pageSetup orientation="portrait" horizontalDpi="90" verticalDpi="90" r:id="rId3"/>
    </customSheetView>
    <customSheetView guid="{DF4DF86E-F87E-4853-B44F-4F4D647D71FF}">
      <selection activeCell="F7" sqref="F7"/>
      <pageMargins left="0.7" right="0.7" top="0.75" bottom="0.75" header="0.3" footer="0.3"/>
      <pageSetup orientation="portrait" horizontalDpi="90" verticalDpi="90" r:id="rId4"/>
    </customSheetView>
  </customSheetViews>
  <pageMargins left="0.7" right="0.7" top="0.75" bottom="0.75" header="0.3" footer="0.3"/>
  <pageSetup orientation="portrait" horizontalDpi="90" verticalDpi="90"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E18"/>
  <sheetViews>
    <sheetView topLeftCell="C1" zoomScaleNormal="100" workbookViewId="0">
      <selection activeCell="D7" sqref="D7"/>
    </sheetView>
  </sheetViews>
  <sheetFormatPr defaultRowHeight="15"/>
  <cols>
    <col min="1" max="1" width="16.28515625" style="5" customWidth="1"/>
    <col min="2" max="2" width="31.28515625" style="6" customWidth="1"/>
    <col min="3" max="3" width="21" style="6" bestFit="1" customWidth="1"/>
    <col min="4" max="4" width="119" customWidth="1"/>
    <col min="5" max="5" width="26.42578125" customWidth="1"/>
  </cols>
  <sheetData>
    <row r="1" spans="1:5" ht="14.65" customHeight="1">
      <c r="A1" s="591" t="s">
        <v>22</v>
      </c>
      <c r="B1" s="591" t="s">
        <v>10</v>
      </c>
      <c r="C1" s="591" t="s">
        <v>17</v>
      </c>
      <c r="D1" s="591" t="s">
        <v>174</v>
      </c>
      <c r="E1" s="591" t="s">
        <v>447</v>
      </c>
    </row>
    <row r="2" spans="1:5" ht="62.1" customHeight="1">
      <c r="A2" s="591"/>
      <c r="B2" s="591"/>
      <c r="C2" s="591"/>
      <c r="D2" s="591"/>
      <c r="E2" s="591"/>
    </row>
    <row r="3" spans="1:5">
      <c r="A3" s="13">
        <v>0</v>
      </c>
      <c r="B3" s="9" t="s">
        <v>173</v>
      </c>
      <c r="C3" s="9"/>
      <c r="D3" s="9" t="s">
        <v>172</v>
      </c>
      <c r="E3" s="9"/>
    </row>
    <row r="4" spans="1:5">
      <c r="A4" s="13">
        <v>1</v>
      </c>
      <c r="B4" s="9" t="s">
        <v>480</v>
      </c>
      <c r="C4" s="9" t="s">
        <v>18</v>
      </c>
      <c r="D4" s="9" t="s">
        <v>478</v>
      </c>
      <c r="E4" s="9"/>
    </row>
    <row r="5" spans="1:5">
      <c r="A5" s="13">
        <v>2</v>
      </c>
      <c r="B5" s="9" t="s">
        <v>480</v>
      </c>
      <c r="C5" s="9" t="s">
        <v>18</v>
      </c>
      <c r="D5" s="9" t="s">
        <v>475</v>
      </c>
      <c r="E5" s="9"/>
    </row>
    <row r="6" spans="1:5">
      <c r="A6" s="13">
        <v>3</v>
      </c>
      <c r="B6" s="9" t="s">
        <v>480</v>
      </c>
      <c r="C6" s="9" t="s">
        <v>16</v>
      </c>
      <c r="D6" s="9" t="s">
        <v>479</v>
      </c>
      <c r="E6" s="9"/>
    </row>
    <row r="7" spans="1:5">
      <c r="A7" s="13">
        <v>4</v>
      </c>
      <c r="B7" s="9" t="s">
        <v>480</v>
      </c>
      <c r="C7" s="9" t="s">
        <v>16</v>
      </c>
      <c r="D7" s="9" t="s">
        <v>476</v>
      </c>
      <c r="E7" s="9"/>
    </row>
    <row r="8" spans="1:5">
      <c r="A8" s="13">
        <v>5</v>
      </c>
      <c r="B8" s="9"/>
      <c r="C8" s="9"/>
      <c r="D8" s="9"/>
      <c r="E8" s="9"/>
    </row>
    <row r="9" spans="1:5">
      <c r="A9" s="13">
        <v>6</v>
      </c>
      <c r="B9" s="9"/>
      <c r="C9" s="9"/>
      <c r="D9" s="9"/>
      <c r="E9" s="9"/>
    </row>
    <row r="10" spans="1:5">
      <c r="A10" s="13">
        <v>7</v>
      </c>
      <c r="B10" s="9"/>
      <c r="C10" s="9"/>
      <c r="D10" s="9"/>
      <c r="E10" s="9"/>
    </row>
    <row r="11" spans="1:5">
      <c r="A11" s="13">
        <v>8</v>
      </c>
      <c r="B11" s="9"/>
      <c r="C11" s="9"/>
      <c r="D11" s="9"/>
      <c r="E11" s="9"/>
    </row>
    <row r="12" spans="1:5">
      <c r="A12" s="13">
        <v>9</v>
      </c>
      <c r="B12" s="9"/>
      <c r="C12" s="9"/>
      <c r="D12" s="9"/>
      <c r="E12" s="9"/>
    </row>
    <row r="13" spans="1:5">
      <c r="A13" s="13">
        <v>10</v>
      </c>
      <c r="B13" s="9"/>
      <c r="C13" s="9"/>
      <c r="D13" s="9"/>
      <c r="E13" s="9"/>
    </row>
    <row r="14" spans="1:5">
      <c r="A14" s="13">
        <v>11</v>
      </c>
      <c r="B14" s="9"/>
      <c r="C14" s="9"/>
      <c r="D14" s="9"/>
      <c r="E14" s="9"/>
    </row>
    <row r="15" spans="1:5">
      <c r="A15" s="13">
        <v>12</v>
      </c>
      <c r="B15" s="9"/>
      <c r="C15" s="9"/>
      <c r="D15" s="9"/>
      <c r="E15" s="9"/>
    </row>
    <row r="16" spans="1:5">
      <c r="A16" s="13">
        <v>13</v>
      </c>
      <c r="B16" s="9"/>
      <c r="C16" s="9"/>
      <c r="D16" s="9"/>
      <c r="E16" s="9"/>
    </row>
    <row r="17" spans="1:5">
      <c r="A17" s="13">
        <v>14</v>
      </c>
      <c r="B17" s="9"/>
      <c r="C17" s="9"/>
      <c r="D17" s="9"/>
      <c r="E17" s="9"/>
    </row>
    <row r="18" spans="1:5">
      <c r="A18" s="13">
        <v>15</v>
      </c>
      <c r="B18" s="9"/>
      <c r="C18" s="9"/>
      <c r="D18" s="9"/>
      <c r="E18" s="9"/>
    </row>
  </sheetData>
  <customSheetViews>
    <customSheetView guid="{317D3D83-AACA-40F7-8006-3175597A202A}">
      <selection activeCell="B21" sqref="B21"/>
      <pageMargins left="0.7" right="0.7" top="0.75" bottom="0.75" header="0.3" footer="0.3"/>
      <pageSetup orientation="portrait" r:id="rId1"/>
    </customSheetView>
    <customSheetView guid="{BA2EDF17-FDDF-46B2-A4BE-72FB311EBCAF}">
      <selection sqref="A1:A2"/>
      <pageMargins left="0.7" right="0.7" top="0.75" bottom="0.75" header="0.3" footer="0.3"/>
      <pageSetup orientation="portrait" r:id="rId2"/>
    </customSheetView>
    <customSheetView guid="{587CB59E-8194-466A-825B-36D9E2C9E12C}">
      <selection sqref="A1:A2"/>
      <pageMargins left="0.7" right="0.7" top="0.75" bottom="0.75" header="0.3" footer="0.3"/>
      <pageSetup orientation="portrait" r:id="rId3"/>
    </customSheetView>
    <customSheetView guid="{DF4DF86E-F87E-4853-B44F-4F4D647D71FF}">
      <selection activeCell="D22" sqref="D22"/>
      <pageMargins left="0.7" right="0.7" top="0.75" bottom="0.75" header="0.3" footer="0.3"/>
      <pageSetup orientation="portrait" r:id="rId4"/>
    </customSheetView>
  </customSheetViews>
  <mergeCells count="5">
    <mergeCell ref="A1:A2"/>
    <mergeCell ref="B1:B2"/>
    <mergeCell ref="C1:C2"/>
    <mergeCell ref="D1:D2"/>
    <mergeCell ref="E1:E2"/>
  </mergeCells>
  <pageMargins left="0.7" right="0.7" top="0.75" bottom="0.75" header="0.3" footer="0.3"/>
  <pageSetup orientation="portrait" r:id="rId5"/>
  <extLst>
    <ext xmlns:x14="http://schemas.microsoft.com/office/spreadsheetml/2009/9/main" uri="{CCE6A557-97BC-4b89-ADB6-D9C93CAAB3DF}">
      <x14:dataValidations xmlns:xm="http://schemas.microsoft.com/office/excel/2006/main" count="4">
        <x14:dataValidation type="list" allowBlank="1" showInputMessage="1" showErrorMessage="1">
          <x14:formula1>
            <xm:f>T1_Pick_List!$P:$P</xm:f>
          </x14:formula1>
          <xm:sqref>B395:B1048576</xm:sqref>
        </x14:dataValidation>
        <x14:dataValidation type="list" allowBlank="1" showInputMessage="1" showErrorMessage="1">
          <x14:formula1>
            <xm:f>T1_Pick_List!$A$2:$A$3</xm:f>
          </x14:formula1>
          <xm:sqref>C3:C1048576</xm:sqref>
        </x14:dataValidation>
        <x14:dataValidation type="list" allowBlank="1" showInputMessage="1" showErrorMessage="1">
          <x14:formula1>
            <xm:f>T1_Pick_List!$G$2:$G$3</xm:f>
          </x14:formula1>
          <xm:sqref>E3:E1048576</xm:sqref>
        </x14:dataValidation>
        <x14:dataValidation type="list" allowBlank="1" showInputMessage="1" showErrorMessage="1">
          <x14:formula1>
            <xm:f>T1_Pick_List!$P$2:$P$102</xm:f>
          </x14:formula1>
          <xm:sqref>B4:B394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1:BZ25"/>
  <sheetViews>
    <sheetView showGridLines="0" topLeftCell="C1" zoomScaleNormal="100" workbookViewId="0">
      <selection activeCell="H7" sqref="H7"/>
    </sheetView>
  </sheetViews>
  <sheetFormatPr defaultRowHeight="15"/>
  <cols>
    <col min="1" max="1" width="10.7109375" style="11" customWidth="1"/>
    <col min="2" max="2" width="99.7109375" customWidth="1"/>
    <col min="3" max="3" width="20.7109375" customWidth="1"/>
    <col min="4" max="4" width="26.7109375" bestFit="1" customWidth="1"/>
    <col min="5" max="5" width="49.28515625" customWidth="1"/>
    <col min="6" max="6" width="14.5703125" bestFit="1" customWidth="1"/>
    <col min="7" max="8" width="10.7109375" customWidth="1"/>
    <col min="9" max="10" width="16.7109375" style="11" customWidth="1"/>
    <col min="11" max="11" width="18.5703125" customWidth="1"/>
    <col min="12" max="12" width="22" customWidth="1"/>
    <col min="13" max="13" width="25.7109375" customWidth="1"/>
    <col min="14" max="14" width="26.7109375" customWidth="1"/>
    <col min="15" max="15" width="22.5703125" customWidth="1"/>
  </cols>
  <sheetData>
    <row r="1" spans="1:78" ht="33" customHeight="1">
      <c r="A1" s="594" t="s">
        <v>258</v>
      </c>
      <c r="B1" s="595"/>
      <c r="C1" s="595"/>
      <c r="D1" s="595"/>
      <c r="E1" s="595"/>
      <c r="F1" s="595"/>
      <c r="G1" s="595"/>
      <c r="H1" s="595"/>
      <c r="I1" s="595"/>
      <c r="J1" s="595"/>
      <c r="K1" s="595"/>
      <c r="L1" s="595"/>
      <c r="M1" s="595"/>
      <c r="N1" s="595"/>
      <c r="O1" s="596"/>
    </row>
    <row r="2" spans="1:78" ht="48.75" customHeight="1">
      <c r="A2" s="603" t="s">
        <v>449</v>
      </c>
      <c r="B2" s="604"/>
      <c r="C2" s="604"/>
      <c r="D2" s="604"/>
      <c r="E2" s="604"/>
      <c r="F2" s="604"/>
      <c r="G2" s="604"/>
      <c r="H2" s="604"/>
      <c r="I2" s="604"/>
      <c r="J2" s="604"/>
      <c r="K2" s="604"/>
      <c r="L2" s="604"/>
      <c r="M2" s="604"/>
      <c r="N2" s="604"/>
      <c r="O2" s="605"/>
    </row>
    <row r="3" spans="1:78" s="20" customFormat="1" ht="45" customHeight="1">
      <c r="A3" s="597" t="s">
        <v>22</v>
      </c>
      <c r="B3" s="597" t="s">
        <v>169</v>
      </c>
      <c r="C3" s="597" t="s">
        <v>24</v>
      </c>
      <c r="D3" s="600" t="s">
        <v>23</v>
      </c>
      <c r="E3" s="597" t="s">
        <v>35</v>
      </c>
      <c r="F3" s="592" t="s">
        <v>36</v>
      </c>
      <c r="G3" s="592"/>
      <c r="H3" s="592"/>
      <c r="I3" s="592" t="s">
        <v>37</v>
      </c>
      <c r="J3" s="593"/>
      <c r="K3" s="592" t="s">
        <v>8</v>
      </c>
      <c r="L3" s="592" t="s">
        <v>1</v>
      </c>
      <c r="M3" s="592" t="s">
        <v>5</v>
      </c>
      <c r="N3" s="592" t="s">
        <v>9</v>
      </c>
      <c r="O3" s="592" t="s">
        <v>446</v>
      </c>
    </row>
    <row r="4" spans="1:78" s="20" customFormat="1" ht="49.15" customHeight="1">
      <c r="A4" s="598"/>
      <c r="B4" s="599"/>
      <c r="C4" s="599"/>
      <c r="D4" s="601"/>
      <c r="E4" s="599"/>
      <c r="F4" s="92" t="s">
        <v>2</v>
      </c>
      <c r="G4" s="92" t="s">
        <v>3</v>
      </c>
      <c r="H4" s="92" t="s">
        <v>4</v>
      </c>
      <c r="I4" s="92" t="s">
        <v>28</v>
      </c>
      <c r="J4" s="92" t="s">
        <v>29</v>
      </c>
      <c r="K4" s="602"/>
      <c r="L4" s="602"/>
      <c r="M4" s="602"/>
      <c r="N4" s="602"/>
      <c r="O4" s="602"/>
    </row>
    <row r="5" spans="1:78" ht="60">
      <c r="A5" s="17">
        <v>1</v>
      </c>
      <c r="B5" s="14" t="s">
        <v>482</v>
      </c>
      <c r="C5" s="14" t="s">
        <v>26</v>
      </c>
      <c r="D5" s="586" t="s">
        <v>481</v>
      </c>
      <c r="E5" s="143" t="s">
        <v>483</v>
      </c>
      <c r="F5" s="14"/>
      <c r="G5" s="14"/>
      <c r="H5" s="14"/>
      <c r="I5" s="17" t="s">
        <v>31</v>
      </c>
      <c r="J5" s="17">
        <v>2023</v>
      </c>
      <c r="K5" s="9" t="s">
        <v>484</v>
      </c>
      <c r="L5" s="9" t="s">
        <v>485</v>
      </c>
      <c r="M5" s="9" t="s">
        <v>1184</v>
      </c>
      <c r="N5" s="9" t="s">
        <v>486</v>
      </c>
      <c r="O5" s="9" t="s">
        <v>487</v>
      </c>
    </row>
    <row r="6" spans="1:78" ht="45">
      <c r="A6" s="13">
        <v>2</v>
      </c>
      <c r="B6" s="14" t="s">
        <v>482</v>
      </c>
      <c r="C6" s="9" t="s">
        <v>26</v>
      </c>
      <c r="D6" s="143" t="s">
        <v>1182</v>
      </c>
      <c r="E6" s="143" t="s">
        <v>490</v>
      </c>
      <c r="F6" s="9"/>
      <c r="G6" s="9"/>
      <c r="H6" s="9"/>
      <c r="I6" s="13" t="s">
        <v>33</v>
      </c>
      <c r="J6" s="13">
        <v>2023</v>
      </c>
      <c r="K6" s="9" t="s">
        <v>489</v>
      </c>
      <c r="L6" s="9" t="s">
        <v>485</v>
      </c>
      <c r="M6" s="9" t="s">
        <v>1185</v>
      </c>
      <c r="N6" s="9" t="s">
        <v>488</v>
      </c>
      <c r="O6" s="9" t="s">
        <v>487</v>
      </c>
    </row>
    <row r="7" spans="1:78" ht="60">
      <c r="A7" s="13">
        <v>3</v>
      </c>
      <c r="B7" s="14" t="s">
        <v>482</v>
      </c>
      <c r="C7" s="9" t="s">
        <v>27</v>
      </c>
      <c r="D7" s="143" t="s">
        <v>1183</v>
      </c>
      <c r="E7" s="9" t="s">
        <v>502</v>
      </c>
      <c r="F7" s="9" t="s">
        <v>157</v>
      </c>
      <c r="G7" s="9">
        <v>0</v>
      </c>
      <c r="H7" s="9">
        <v>40</v>
      </c>
      <c r="I7" s="13" t="s">
        <v>33</v>
      </c>
      <c r="J7" s="13">
        <v>2024</v>
      </c>
      <c r="K7" s="9" t="s">
        <v>491</v>
      </c>
      <c r="L7" s="9" t="s">
        <v>485</v>
      </c>
      <c r="M7" s="9" t="s">
        <v>492</v>
      </c>
      <c r="N7" s="9" t="s">
        <v>493</v>
      </c>
      <c r="O7" s="9" t="s">
        <v>487</v>
      </c>
    </row>
    <row r="8" spans="1:78" s="114" customFormat="1" ht="45">
      <c r="A8" s="17">
        <v>4</v>
      </c>
      <c r="B8" s="14" t="s">
        <v>482</v>
      </c>
      <c r="C8" s="9" t="s">
        <v>27</v>
      </c>
      <c r="D8" s="143" t="s">
        <v>1004</v>
      </c>
      <c r="E8" s="9" t="s">
        <v>502</v>
      </c>
      <c r="F8" s="9" t="s">
        <v>158</v>
      </c>
      <c r="G8" s="9">
        <v>0</v>
      </c>
      <c r="H8" s="9">
        <v>100</v>
      </c>
      <c r="I8" s="13" t="s">
        <v>34</v>
      </c>
      <c r="J8" s="13">
        <v>2024</v>
      </c>
      <c r="K8" s="9" t="s">
        <v>495</v>
      </c>
      <c r="L8" s="9" t="s">
        <v>485</v>
      </c>
      <c r="M8" s="9" t="s">
        <v>1005</v>
      </c>
      <c r="N8" s="9" t="s">
        <v>1186</v>
      </c>
      <c r="O8" s="9" t="s">
        <v>494</v>
      </c>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row>
    <row r="9" spans="1:78">
      <c r="A9" s="17">
        <v>5</v>
      </c>
      <c r="B9" s="14" t="s">
        <v>482</v>
      </c>
      <c r="C9" s="9" t="s">
        <v>27</v>
      </c>
      <c r="D9" s="143" t="s">
        <v>496</v>
      </c>
      <c r="E9" s="9" t="s">
        <v>502</v>
      </c>
      <c r="F9" s="9" t="s">
        <v>158</v>
      </c>
      <c r="G9" s="9">
        <v>23</v>
      </c>
      <c r="H9" s="9">
        <v>100</v>
      </c>
      <c r="I9" s="13" t="s">
        <v>34</v>
      </c>
      <c r="J9" s="13">
        <v>2025</v>
      </c>
      <c r="K9" s="9" t="s">
        <v>497</v>
      </c>
      <c r="L9" s="9" t="s">
        <v>498</v>
      </c>
      <c r="M9" s="9" t="s">
        <v>501</v>
      </c>
      <c r="N9" s="9" t="s">
        <v>499</v>
      </c>
      <c r="O9" s="9" t="s">
        <v>500</v>
      </c>
    </row>
    <row r="10" spans="1:78" ht="60">
      <c r="A10" s="13">
        <v>6</v>
      </c>
      <c r="B10" s="9" t="s">
        <v>504</v>
      </c>
      <c r="C10" s="9" t="s">
        <v>26</v>
      </c>
      <c r="D10" s="143" t="s">
        <v>718</v>
      </c>
      <c r="E10" s="9" t="s">
        <v>505</v>
      </c>
      <c r="F10" s="9"/>
      <c r="G10" s="9"/>
      <c r="H10" s="9"/>
      <c r="I10" s="13" t="s">
        <v>33</v>
      </c>
      <c r="J10" s="13">
        <v>2022</v>
      </c>
      <c r="K10" s="9" t="s">
        <v>506</v>
      </c>
      <c r="L10" s="9" t="s">
        <v>485</v>
      </c>
      <c r="M10" s="9" t="s">
        <v>507</v>
      </c>
      <c r="N10" s="9"/>
      <c r="O10" s="9" t="s">
        <v>503</v>
      </c>
    </row>
    <row r="11" spans="1:78" ht="120">
      <c r="A11" s="13">
        <v>7</v>
      </c>
      <c r="B11" s="9" t="s">
        <v>504</v>
      </c>
      <c r="C11" s="9" t="s">
        <v>26</v>
      </c>
      <c r="D11" s="143" t="s">
        <v>512</v>
      </c>
      <c r="E11" s="143" t="s">
        <v>511</v>
      </c>
      <c r="F11" s="9"/>
      <c r="G11" s="9"/>
      <c r="H11" s="9"/>
      <c r="I11" s="13" t="s">
        <v>31</v>
      </c>
      <c r="J11" s="13">
        <v>2022</v>
      </c>
      <c r="K11" s="9" t="s">
        <v>510</v>
      </c>
      <c r="L11" s="9" t="s">
        <v>509</v>
      </c>
      <c r="M11" s="9" t="s">
        <v>508</v>
      </c>
      <c r="N11" s="9"/>
      <c r="O11" s="9" t="s">
        <v>503</v>
      </c>
    </row>
    <row r="12" spans="1:78" ht="60">
      <c r="A12" s="17">
        <v>8</v>
      </c>
      <c r="B12" s="9" t="s">
        <v>504</v>
      </c>
      <c r="C12" s="9" t="s">
        <v>26</v>
      </c>
      <c r="D12" s="143" t="s">
        <v>513</v>
      </c>
      <c r="E12" s="143" t="s">
        <v>514</v>
      </c>
      <c r="F12" s="9"/>
      <c r="G12" s="9"/>
      <c r="H12" s="9"/>
      <c r="I12" s="13" t="s">
        <v>33</v>
      </c>
      <c r="J12" s="13">
        <v>2022</v>
      </c>
      <c r="K12" s="9" t="s">
        <v>515</v>
      </c>
      <c r="L12" s="9" t="s">
        <v>485</v>
      </c>
      <c r="M12" s="9" t="s">
        <v>516</v>
      </c>
      <c r="N12" s="9" t="s">
        <v>517</v>
      </c>
      <c r="O12" s="9" t="s">
        <v>518</v>
      </c>
    </row>
    <row r="13" spans="1:78" ht="45">
      <c r="A13" s="17">
        <v>9</v>
      </c>
      <c r="B13" s="9" t="s">
        <v>519</v>
      </c>
      <c r="C13" s="9" t="s">
        <v>27</v>
      </c>
      <c r="D13" s="143" t="s">
        <v>521</v>
      </c>
      <c r="E13" s="9" t="s">
        <v>502</v>
      </c>
      <c r="F13" s="9" t="s">
        <v>158</v>
      </c>
      <c r="G13" s="9">
        <v>20</v>
      </c>
      <c r="H13" s="9">
        <v>100</v>
      </c>
      <c r="I13" s="13" t="s">
        <v>34</v>
      </c>
      <c r="J13" s="13">
        <v>2024</v>
      </c>
      <c r="K13" s="9" t="s">
        <v>1006</v>
      </c>
      <c r="L13" s="9" t="s">
        <v>485</v>
      </c>
      <c r="M13" s="9" t="s">
        <v>1007</v>
      </c>
      <c r="N13" s="9" t="s">
        <v>520</v>
      </c>
      <c r="O13" s="9" t="s">
        <v>494</v>
      </c>
    </row>
    <row r="14" spans="1:78" ht="60">
      <c r="A14" s="13">
        <v>10</v>
      </c>
      <c r="B14" s="9" t="s">
        <v>522</v>
      </c>
      <c r="C14" s="9" t="s">
        <v>27</v>
      </c>
      <c r="D14" s="143" t="s">
        <v>523</v>
      </c>
      <c r="E14" s="9" t="s">
        <v>502</v>
      </c>
      <c r="F14" s="9" t="s">
        <v>157</v>
      </c>
      <c r="G14" s="9">
        <v>49</v>
      </c>
      <c r="H14" s="9">
        <v>0</v>
      </c>
      <c r="I14" s="13" t="s">
        <v>32</v>
      </c>
      <c r="J14" s="13">
        <v>2026</v>
      </c>
      <c r="K14" s="9" t="s">
        <v>524</v>
      </c>
      <c r="L14" s="9" t="s">
        <v>485</v>
      </c>
      <c r="M14" s="9" t="s">
        <v>1188</v>
      </c>
      <c r="N14" s="9" t="s">
        <v>525</v>
      </c>
      <c r="O14" s="9" t="s">
        <v>526</v>
      </c>
    </row>
    <row r="15" spans="1:78" ht="60">
      <c r="A15" s="13">
        <v>11</v>
      </c>
      <c r="B15" s="9" t="s">
        <v>522</v>
      </c>
      <c r="C15" s="9" t="s">
        <v>27</v>
      </c>
      <c r="D15" s="143" t="s">
        <v>529</v>
      </c>
      <c r="E15" s="9" t="s">
        <v>502</v>
      </c>
      <c r="F15" s="9" t="s">
        <v>157</v>
      </c>
      <c r="G15" s="9">
        <v>0</v>
      </c>
      <c r="H15" s="9">
        <v>213</v>
      </c>
      <c r="I15" s="13" t="s">
        <v>34</v>
      </c>
      <c r="J15" s="13">
        <v>2024</v>
      </c>
      <c r="K15" s="9" t="s">
        <v>528</v>
      </c>
      <c r="L15" s="9" t="s">
        <v>485</v>
      </c>
      <c r="M15" s="9" t="s">
        <v>1181</v>
      </c>
      <c r="N15" s="9" t="s">
        <v>527</v>
      </c>
      <c r="O15" s="9" t="s">
        <v>526</v>
      </c>
    </row>
    <row r="16" spans="1:78">
      <c r="A16" s="17"/>
      <c r="B16" s="9"/>
      <c r="C16" s="9"/>
      <c r="D16" s="9"/>
      <c r="E16" s="9"/>
      <c r="F16" s="9"/>
      <c r="G16" s="9"/>
      <c r="H16" s="9"/>
      <c r="I16" s="13"/>
      <c r="J16" s="13"/>
      <c r="K16" s="9"/>
      <c r="L16" s="9"/>
      <c r="M16" s="9"/>
      <c r="N16" s="9"/>
      <c r="O16" s="9"/>
    </row>
    <row r="17" spans="1:15">
      <c r="A17" s="17"/>
      <c r="B17" s="9"/>
      <c r="C17" s="9"/>
      <c r="D17" s="9"/>
      <c r="E17" s="9"/>
      <c r="F17" s="9"/>
      <c r="G17" s="9"/>
      <c r="H17" s="9"/>
      <c r="I17" s="13"/>
      <c r="J17" s="13"/>
      <c r="K17" s="9"/>
      <c r="L17" s="9"/>
      <c r="M17" s="9"/>
      <c r="N17" s="9"/>
      <c r="O17" s="9"/>
    </row>
    <row r="18" spans="1:15">
      <c r="A18" s="13"/>
      <c r="B18" s="9"/>
      <c r="C18" s="9"/>
      <c r="D18" s="9"/>
      <c r="E18" s="9"/>
      <c r="F18" s="9"/>
      <c r="G18" s="9"/>
      <c r="H18" s="9"/>
      <c r="I18" s="13"/>
      <c r="J18" s="13"/>
      <c r="K18" s="9"/>
      <c r="L18" s="9"/>
      <c r="M18" s="9"/>
      <c r="N18" s="9"/>
      <c r="O18" s="9"/>
    </row>
    <row r="19" spans="1:15">
      <c r="A19" s="13"/>
      <c r="B19" s="9"/>
      <c r="C19" s="9"/>
      <c r="D19" s="9"/>
      <c r="E19" s="9"/>
      <c r="F19" s="9"/>
      <c r="G19" s="9"/>
      <c r="H19" s="9"/>
      <c r="I19" s="13"/>
      <c r="J19" s="13"/>
      <c r="K19" s="9"/>
      <c r="L19" s="9"/>
      <c r="M19" s="9"/>
      <c r="N19" s="9"/>
      <c r="O19" s="9"/>
    </row>
    <row r="20" spans="1:15">
      <c r="A20" s="17"/>
      <c r="B20" s="9"/>
      <c r="C20" s="9"/>
      <c r="D20" s="9"/>
      <c r="E20" s="9"/>
      <c r="F20" s="9"/>
      <c r="G20" s="9"/>
      <c r="H20" s="9"/>
      <c r="I20" s="13"/>
      <c r="J20" s="13"/>
      <c r="K20" s="9"/>
      <c r="L20" s="9"/>
      <c r="M20" s="9"/>
      <c r="N20" s="9"/>
      <c r="O20" s="9"/>
    </row>
    <row r="21" spans="1:15">
      <c r="A21" s="17"/>
      <c r="B21" s="9"/>
      <c r="C21" s="9"/>
      <c r="D21" s="9"/>
      <c r="E21" s="9"/>
      <c r="F21" s="9"/>
      <c r="G21" s="9"/>
      <c r="H21" s="9"/>
      <c r="I21" s="13"/>
      <c r="J21" s="13"/>
      <c r="K21" s="9"/>
      <c r="L21" s="9"/>
      <c r="M21" s="9"/>
      <c r="N21" s="9"/>
      <c r="O21" s="9"/>
    </row>
    <row r="22" spans="1:15">
      <c r="A22" s="13"/>
      <c r="B22" s="9"/>
      <c r="C22" s="9"/>
      <c r="D22" s="9"/>
      <c r="E22" s="9"/>
      <c r="F22" s="9"/>
      <c r="G22" s="9"/>
      <c r="H22" s="9"/>
      <c r="I22" s="13"/>
      <c r="J22" s="13"/>
      <c r="K22" s="9"/>
      <c r="L22" s="9"/>
      <c r="M22" s="9"/>
      <c r="N22" s="9"/>
      <c r="O22" s="9"/>
    </row>
    <row r="23" spans="1:15">
      <c r="A23" s="13"/>
      <c r="B23" s="9"/>
      <c r="C23" s="9"/>
      <c r="D23" s="9"/>
      <c r="E23" s="9"/>
      <c r="F23" s="9"/>
      <c r="G23" s="9"/>
      <c r="H23" s="9"/>
      <c r="I23" s="13"/>
      <c r="J23" s="13"/>
      <c r="K23" s="9"/>
      <c r="L23" s="9"/>
      <c r="M23" s="9"/>
      <c r="N23" s="9"/>
      <c r="O23" s="9"/>
    </row>
    <row r="24" spans="1:15">
      <c r="A24" s="13"/>
      <c r="B24" s="9"/>
      <c r="C24" s="9"/>
      <c r="D24" s="9"/>
      <c r="E24" s="9"/>
      <c r="F24" s="9"/>
      <c r="G24" s="9"/>
      <c r="H24" s="9"/>
      <c r="I24" s="13"/>
      <c r="J24" s="13"/>
      <c r="K24" s="9"/>
      <c r="L24" s="9"/>
      <c r="M24" s="9"/>
      <c r="N24" s="9"/>
      <c r="O24" s="9"/>
    </row>
    <row r="25" spans="1:15">
      <c r="A25" s="13"/>
      <c r="B25" s="9"/>
      <c r="C25" s="9"/>
      <c r="D25" s="9"/>
      <c r="E25" s="9"/>
      <c r="F25" s="9"/>
      <c r="G25" s="9"/>
      <c r="H25" s="9"/>
      <c r="I25" s="13"/>
      <c r="J25" s="13"/>
      <c r="K25" s="9"/>
      <c r="L25" s="9"/>
      <c r="M25" s="9"/>
      <c r="N25" s="9"/>
      <c r="O25" s="9"/>
    </row>
  </sheetData>
  <customSheetViews>
    <customSheetView guid="{317D3D83-AACA-40F7-8006-3175597A202A}" showGridLines="0">
      <selection activeCell="B2" sqref="A2:B2"/>
      <pageMargins left="0.7" right="0.7" top="0.75" bottom="0.75" header="0.3" footer="0.3"/>
      <pageSetup paperSize="9" orientation="portrait" verticalDpi="0" r:id="rId1"/>
    </customSheetView>
    <customSheetView guid="{BA2EDF17-FDDF-46B2-A4BE-72FB311EBCAF}" showGridLines="0">
      <selection activeCell="A11" sqref="A11"/>
      <pageMargins left="0.7" right="0.7" top="0.75" bottom="0.75" header="0.3" footer="0.3"/>
      <pageSetup paperSize="9" orientation="portrait" verticalDpi="0" r:id="rId2"/>
    </customSheetView>
    <customSheetView guid="{587CB59E-8194-466A-825B-36D9E2C9E12C}" showGridLines="0">
      <selection activeCell="A11" sqref="A11"/>
      <pageMargins left="0.7" right="0.7" top="0.75" bottom="0.75" header="0.3" footer="0.3"/>
      <pageSetup paperSize="9" orientation="portrait" verticalDpi="0" r:id="rId3"/>
    </customSheetView>
    <customSheetView guid="{DF4DF86E-F87E-4853-B44F-4F4D647D71FF}" showGridLines="0">
      <selection activeCell="A11" sqref="A11"/>
      <pageMargins left="0.7" right="0.7" top="0.75" bottom="0.75" header="0.3" footer="0.3"/>
      <pageSetup paperSize="9" orientation="portrait" verticalDpi="0" r:id="rId4"/>
    </customSheetView>
  </customSheetViews>
  <mergeCells count="14">
    <mergeCell ref="I3:J3"/>
    <mergeCell ref="A1:O1"/>
    <mergeCell ref="F3:H3"/>
    <mergeCell ref="A3:A4"/>
    <mergeCell ref="B3:B4"/>
    <mergeCell ref="C3:C4"/>
    <mergeCell ref="D3:D4"/>
    <mergeCell ref="E3:E4"/>
    <mergeCell ref="K3:K4"/>
    <mergeCell ref="L3:L4"/>
    <mergeCell ref="M3:M4"/>
    <mergeCell ref="N3:N4"/>
    <mergeCell ref="O3:O4"/>
    <mergeCell ref="A2:O2"/>
  </mergeCells>
  <dataValidations count="1">
    <dataValidation type="whole" operator="greaterThan" allowBlank="1" showInputMessage="1" showErrorMessage="1" errorTitle="Wrong input" error="Input must be a positive whole number." sqref="G5:H1048576">
      <formula1>-1</formula1>
    </dataValidation>
  </dataValidations>
  <pageMargins left="0.7" right="0.7" top="0.75" bottom="0.75" header="0.3" footer="0.3"/>
  <pageSetup paperSize="9" orientation="portrait" verticalDpi="0" r:id="rId5"/>
  <legacyDrawing r:id="rId6"/>
  <extLst>
    <ext xmlns:x14="http://schemas.microsoft.com/office/spreadsheetml/2009/9/main" uri="{CCE6A557-97BC-4b89-ADB6-D9C93CAAB3DF}">
      <x14:dataValidations xmlns:xm="http://schemas.microsoft.com/office/excel/2006/main" count="5">
        <x14:dataValidation type="list" allowBlank="1" showInputMessage="1" showErrorMessage="1">
          <x14:formula1>
            <xm:f>T1_Pick_List!$Q:$Q</xm:f>
          </x14:formula1>
          <xm:sqref>B26:B1048576</xm:sqref>
        </x14:dataValidation>
        <x14:dataValidation type="list" allowBlank="1" showInputMessage="1" showErrorMessage="1">
          <x14:formula1>
            <xm:f>T1_Pick_List!$B$2:$B$3</xm:f>
          </x14:formula1>
          <xm:sqref>C5:C1048576</xm:sqref>
        </x14:dataValidation>
        <x14:dataValidation type="list" allowBlank="1" showInputMessage="1" showErrorMessage="1">
          <x14:formula1>
            <xm:f>T1_Pick_List!$J$2:$J$5</xm:f>
          </x14:formula1>
          <xm:sqref>I5:I1048576</xm:sqref>
        </x14:dataValidation>
        <x14:dataValidation type="list" allowBlank="1" showInputMessage="1" showErrorMessage="1">
          <x14:formula1>
            <xm:f>T1_Pick_List!$K$2:$K$3</xm:f>
          </x14:formula1>
          <xm:sqref>F5:F1048576</xm:sqref>
        </x14:dataValidation>
        <x14:dataValidation type="list" allowBlank="1" showInputMessage="1" showErrorMessage="1">
          <x14:formula1>
            <xm:f>T1_Pick_List!$Q$2:$Q$2001</xm:f>
          </x14:formula1>
          <xm:sqref>B5:B25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1:AF21"/>
  <sheetViews>
    <sheetView showGridLines="0" topLeftCell="A4" zoomScale="75" zoomScaleNormal="75" workbookViewId="0">
      <selection activeCell="D9" sqref="D9"/>
    </sheetView>
  </sheetViews>
  <sheetFormatPr defaultRowHeight="15"/>
  <cols>
    <col min="1" max="1" width="10.7109375" style="11" customWidth="1"/>
    <col min="2" max="2" width="97.42578125" customWidth="1"/>
    <col min="3" max="4" width="11.7109375" style="74" customWidth="1"/>
    <col min="5" max="5" width="9.7109375" style="77" customWidth="1"/>
    <col min="6" max="6" width="20.7109375" style="77" customWidth="1"/>
    <col min="7" max="14" width="9.7109375" style="77" customWidth="1"/>
    <col min="15" max="15" width="31.7109375" style="77" customWidth="1"/>
    <col min="16" max="16" width="12.42578125" style="77" customWidth="1"/>
    <col min="17" max="17" width="24.7109375" style="77" customWidth="1"/>
    <col min="18" max="18" width="31.7109375" style="77" customWidth="1"/>
    <col min="19" max="19" width="68.7109375" customWidth="1"/>
    <col min="20" max="20" width="46.5703125" customWidth="1"/>
    <col min="21" max="21" width="15.7109375" customWidth="1"/>
    <col min="22" max="22" width="27.7109375" customWidth="1"/>
    <col min="23" max="23" width="24" customWidth="1"/>
    <col min="24" max="24" width="39.5703125" customWidth="1"/>
    <col min="25" max="25" width="5.7109375" style="110" customWidth="1"/>
    <col min="26" max="26" width="60.7109375" customWidth="1"/>
    <col min="27" max="27" width="12.7109375" customWidth="1"/>
    <col min="28" max="28" width="14.28515625" customWidth="1"/>
    <col min="29" max="29" width="60.7109375" customWidth="1"/>
    <col min="30" max="30" width="12.7109375" customWidth="1"/>
    <col min="31" max="32" width="19.7109375" customWidth="1"/>
  </cols>
  <sheetData>
    <row r="1" spans="1:32" ht="30" customHeight="1">
      <c r="A1" s="609" t="s">
        <v>259</v>
      </c>
      <c r="B1" s="595"/>
      <c r="C1" s="595"/>
      <c r="D1" s="595"/>
      <c r="E1" s="595"/>
      <c r="F1" s="595"/>
      <c r="G1" s="595"/>
      <c r="H1" s="595"/>
      <c r="I1" s="595"/>
      <c r="J1" s="595"/>
      <c r="K1" s="595"/>
      <c r="L1" s="595"/>
      <c r="M1" s="595"/>
      <c r="N1" s="595"/>
      <c r="O1" s="595"/>
      <c r="P1" s="595"/>
      <c r="Q1" s="595"/>
      <c r="R1" s="595"/>
      <c r="S1" s="595"/>
      <c r="T1" s="595"/>
      <c r="U1" s="595"/>
      <c r="V1" s="595"/>
      <c r="W1" s="595"/>
      <c r="X1" s="596"/>
      <c r="Y1" s="102"/>
      <c r="Z1" s="606" t="s">
        <v>443</v>
      </c>
      <c r="AA1" s="607"/>
      <c r="AB1" s="607"/>
      <c r="AC1" s="607"/>
      <c r="AD1" s="607"/>
      <c r="AE1" s="607"/>
      <c r="AF1" s="608"/>
    </row>
    <row r="2" spans="1:32" s="101" customFormat="1" ht="47.1" customHeight="1">
      <c r="A2" s="620" t="s">
        <v>450</v>
      </c>
      <c r="B2" s="620"/>
      <c r="C2" s="620"/>
      <c r="D2" s="620"/>
      <c r="E2" s="620"/>
      <c r="F2" s="620"/>
      <c r="G2" s="620"/>
      <c r="H2" s="620"/>
      <c r="I2" s="620"/>
      <c r="J2" s="620"/>
      <c r="K2" s="620"/>
      <c r="L2" s="620"/>
      <c r="M2" s="620"/>
      <c r="N2" s="620"/>
      <c r="O2" s="620"/>
      <c r="P2" s="620"/>
      <c r="Q2" s="620"/>
      <c r="R2" s="620"/>
      <c r="S2" s="620"/>
      <c r="T2" s="620"/>
      <c r="U2" s="620"/>
      <c r="V2" s="620"/>
      <c r="W2" s="620"/>
      <c r="X2" s="621"/>
      <c r="Y2" s="103"/>
      <c r="Z2" s="628" t="s">
        <v>472</v>
      </c>
      <c r="AA2" s="629"/>
      <c r="AB2" s="629"/>
      <c r="AC2" s="629"/>
      <c r="AD2" s="629"/>
      <c r="AE2" s="629"/>
      <c r="AF2" s="630"/>
    </row>
    <row r="3" spans="1:32" s="18" customFormat="1" ht="40.5" customHeight="1">
      <c r="A3" s="592" t="s">
        <v>22</v>
      </c>
      <c r="B3" s="592" t="s">
        <v>170</v>
      </c>
      <c r="C3" s="639" t="s">
        <v>41</v>
      </c>
      <c r="D3" s="640"/>
      <c r="E3" s="643" t="s">
        <v>163</v>
      </c>
      <c r="F3" s="649"/>
      <c r="G3" s="649"/>
      <c r="H3" s="649"/>
      <c r="I3" s="649"/>
      <c r="J3" s="649"/>
      <c r="K3" s="649"/>
      <c r="L3" s="649"/>
      <c r="M3" s="650"/>
      <c r="N3" s="643" t="s">
        <v>42</v>
      </c>
      <c r="O3" s="644"/>
      <c r="P3" s="644"/>
      <c r="Q3" s="645"/>
      <c r="R3" s="638" t="s">
        <v>175</v>
      </c>
      <c r="S3" s="646" t="s">
        <v>193</v>
      </c>
      <c r="T3" s="647"/>
      <c r="U3" s="646" t="s">
        <v>189</v>
      </c>
      <c r="V3" s="648"/>
      <c r="W3" s="648"/>
      <c r="X3" s="83" t="s">
        <v>194</v>
      </c>
      <c r="Y3" s="104"/>
      <c r="Z3" s="631"/>
      <c r="AA3" s="632"/>
      <c r="AB3" s="632"/>
      <c r="AC3" s="632"/>
      <c r="AD3" s="632"/>
      <c r="AE3" s="632"/>
      <c r="AF3" s="633"/>
    </row>
    <row r="4" spans="1:32" ht="15.75" customHeight="1">
      <c r="A4" s="634"/>
      <c r="B4" s="636"/>
      <c r="C4" s="640"/>
      <c r="D4" s="640"/>
      <c r="E4" s="641" t="s">
        <v>162</v>
      </c>
      <c r="F4" s="642"/>
      <c r="G4" s="615" t="s">
        <v>164</v>
      </c>
      <c r="H4" s="616"/>
      <c r="I4" s="616"/>
      <c r="J4" s="616"/>
      <c r="K4" s="616"/>
      <c r="L4" s="616"/>
      <c r="M4" s="617"/>
      <c r="N4" s="612" t="s">
        <v>165</v>
      </c>
      <c r="O4" s="613"/>
      <c r="P4" s="614" t="s">
        <v>198</v>
      </c>
      <c r="Q4" s="613"/>
      <c r="R4" s="638"/>
      <c r="S4" s="618" t="s">
        <v>190</v>
      </c>
      <c r="T4" s="610" t="s">
        <v>161</v>
      </c>
      <c r="U4" s="618" t="s">
        <v>260</v>
      </c>
      <c r="V4" s="610" t="s">
        <v>161</v>
      </c>
      <c r="W4" s="610" t="s">
        <v>191</v>
      </c>
      <c r="X4" s="618" t="s">
        <v>192</v>
      </c>
      <c r="Y4" s="105"/>
      <c r="Z4" s="622" t="s">
        <v>6</v>
      </c>
      <c r="AA4" s="623"/>
      <c r="AB4" s="624"/>
      <c r="AC4" s="625" t="s">
        <v>7</v>
      </c>
      <c r="AD4" s="624"/>
      <c r="AE4" s="626" t="s">
        <v>196</v>
      </c>
      <c r="AF4" s="627"/>
    </row>
    <row r="5" spans="1:32" ht="63.75" customHeight="1">
      <c r="A5" s="635"/>
      <c r="B5" s="637"/>
      <c r="C5" s="93" t="s">
        <v>159</v>
      </c>
      <c r="D5" s="93" t="s">
        <v>160</v>
      </c>
      <c r="E5" s="94" t="s">
        <v>260</v>
      </c>
      <c r="F5" s="94" t="s">
        <v>181</v>
      </c>
      <c r="G5" s="95">
        <v>2020</v>
      </c>
      <c r="H5" s="95">
        <v>2021</v>
      </c>
      <c r="I5" s="95">
        <v>2022</v>
      </c>
      <c r="J5" s="95">
        <v>2023</v>
      </c>
      <c r="K5" s="95">
        <v>2024</v>
      </c>
      <c r="L5" s="95">
        <v>2025</v>
      </c>
      <c r="M5" s="95">
        <v>2026</v>
      </c>
      <c r="N5" s="94" t="s">
        <v>260</v>
      </c>
      <c r="O5" s="96" t="s">
        <v>252</v>
      </c>
      <c r="P5" s="94" t="s">
        <v>260</v>
      </c>
      <c r="Q5" s="97" t="s">
        <v>161</v>
      </c>
      <c r="R5" s="638"/>
      <c r="S5" s="619"/>
      <c r="T5" s="611"/>
      <c r="U5" s="619"/>
      <c r="V5" s="611"/>
      <c r="W5" s="611"/>
      <c r="X5" s="619"/>
      <c r="Y5" s="106"/>
      <c r="Z5" s="98" t="s">
        <v>21</v>
      </c>
      <c r="AA5" s="100" t="s">
        <v>39</v>
      </c>
      <c r="AB5" s="100" t="s">
        <v>40</v>
      </c>
      <c r="AC5" s="98" t="s">
        <v>21</v>
      </c>
      <c r="AD5" s="99" t="s">
        <v>195</v>
      </c>
      <c r="AE5" s="85" t="s">
        <v>256</v>
      </c>
      <c r="AF5" s="85" t="s">
        <v>257</v>
      </c>
    </row>
    <row r="6" spans="1:32" ht="210">
      <c r="A6" s="9"/>
      <c r="B6" s="14" t="s">
        <v>482</v>
      </c>
      <c r="C6" s="73">
        <v>44927</v>
      </c>
      <c r="D6" s="73">
        <v>46022</v>
      </c>
      <c r="E6" s="145">
        <v>93.969856948780503</v>
      </c>
      <c r="F6" s="75" t="s">
        <v>180</v>
      </c>
      <c r="G6" s="146">
        <v>0</v>
      </c>
      <c r="H6" s="145">
        <v>6.4762026000000006</v>
      </c>
      <c r="I6" s="145">
        <v>21.723923532926833</v>
      </c>
      <c r="J6" s="145">
        <v>35.15374028292684</v>
      </c>
      <c r="K6" s="145">
        <v>26.721510532926832</v>
      </c>
      <c r="L6" s="145">
        <v>3.0304799999999998</v>
      </c>
      <c r="M6" s="145">
        <v>0.86399999999999999</v>
      </c>
      <c r="N6" s="9" t="s">
        <v>502</v>
      </c>
      <c r="O6" s="9" t="s">
        <v>502</v>
      </c>
      <c r="P6" s="145">
        <v>0</v>
      </c>
      <c r="Q6" s="9" t="s">
        <v>502</v>
      </c>
      <c r="R6" s="9" t="s">
        <v>135</v>
      </c>
      <c r="S6" s="143" t="s">
        <v>1016</v>
      </c>
      <c r="T6" s="419" t="s">
        <v>956</v>
      </c>
      <c r="U6" s="419" t="s">
        <v>956</v>
      </c>
      <c r="V6" s="419" t="s">
        <v>956</v>
      </c>
      <c r="W6" s="143" t="s">
        <v>954</v>
      </c>
      <c r="X6" s="9" t="s">
        <v>955</v>
      </c>
      <c r="Y6" s="107"/>
      <c r="Z6" s="14" t="s">
        <v>406</v>
      </c>
      <c r="AA6" s="15">
        <v>0</v>
      </c>
      <c r="AB6" s="15">
        <v>0</v>
      </c>
      <c r="AC6" s="9" t="s">
        <v>244</v>
      </c>
      <c r="AD6" s="90">
        <v>1</v>
      </c>
      <c r="AE6" s="84">
        <f t="shared" ref="AE6:AE21" si="0">AA6*E6</f>
        <v>0</v>
      </c>
      <c r="AF6" s="84">
        <f t="shared" ref="AF6:AF21" si="1">AD6*E6</f>
        <v>93.969856948780503</v>
      </c>
    </row>
    <row r="7" spans="1:32" ht="105">
      <c r="A7" s="9"/>
      <c r="B7" s="9" t="s">
        <v>504</v>
      </c>
      <c r="C7" s="73">
        <v>44562</v>
      </c>
      <c r="D7" s="73">
        <v>45657</v>
      </c>
      <c r="E7" s="145">
        <v>48.162483999999992</v>
      </c>
      <c r="F7" s="75" t="s">
        <v>180</v>
      </c>
      <c r="G7" s="145">
        <v>0</v>
      </c>
      <c r="H7" s="145">
        <v>0</v>
      </c>
      <c r="I7" s="145">
        <v>11.197616</v>
      </c>
      <c r="J7" s="145">
        <v>21.744039999999998</v>
      </c>
      <c r="K7" s="145">
        <v>15.220827999999997</v>
      </c>
      <c r="L7" s="145">
        <v>0</v>
      </c>
      <c r="M7" s="145">
        <v>0</v>
      </c>
      <c r="N7" s="9">
        <v>166</v>
      </c>
      <c r="O7" s="9" t="s">
        <v>705</v>
      </c>
      <c r="P7" s="145">
        <v>0</v>
      </c>
      <c r="Q7" s="9" t="s">
        <v>502</v>
      </c>
      <c r="R7" s="9" t="s">
        <v>142</v>
      </c>
      <c r="S7" s="143" t="s">
        <v>1017</v>
      </c>
      <c r="T7" s="419" t="s">
        <v>957</v>
      </c>
      <c r="U7" s="419" t="s">
        <v>957</v>
      </c>
      <c r="V7" s="419" t="s">
        <v>957</v>
      </c>
      <c r="W7" s="143" t="s">
        <v>954</v>
      </c>
      <c r="X7" s="9" t="s">
        <v>955</v>
      </c>
      <c r="Y7" s="107"/>
      <c r="Z7" s="14" t="s">
        <v>407</v>
      </c>
      <c r="AA7" s="16">
        <v>0</v>
      </c>
      <c r="AB7" s="16">
        <v>0</v>
      </c>
      <c r="AC7" s="9" t="s">
        <v>218</v>
      </c>
      <c r="AD7" s="90">
        <v>1</v>
      </c>
      <c r="AE7" s="84">
        <f t="shared" si="0"/>
        <v>0</v>
      </c>
      <c r="AF7" s="84">
        <f t="shared" si="1"/>
        <v>48.162483999999992</v>
      </c>
    </row>
    <row r="8" spans="1:32" ht="61.5" customHeight="1">
      <c r="A8" s="9"/>
      <c r="B8" s="9" t="s">
        <v>519</v>
      </c>
      <c r="C8" s="73">
        <v>44835</v>
      </c>
      <c r="D8" s="73">
        <v>45657</v>
      </c>
      <c r="E8" s="145">
        <v>180.072406</v>
      </c>
      <c r="F8" s="75" t="s">
        <v>180</v>
      </c>
      <c r="G8" s="146">
        <v>0</v>
      </c>
      <c r="H8" s="145">
        <v>0</v>
      </c>
      <c r="I8" s="145">
        <v>108.04345121138341</v>
      </c>
      <c r="J8" s="145">
        <v>36.014477394308287</v>
      </c>
      <c r="K8" s="145">
        <v>36.014477394308287</v>
      </c>
      <c r="L8" s="145">
        <v>0</v>
      </c>
      <c r="M8" s="145">
        <v>0</v>
      </c>
      <c r="N8" s="9" t="s">
        <v>502</v>
      </c>
      <c r="O8" s="9" t="s">
        <v>502</v>
      </c>
      <c r="P8" s="145">
        <v>0</v>
      </c>
      <c r="Q8" s="9" t="s">
        <v>502</v>
      </c>
      <c r="R8" s="9" t="s">
        <v>135</v>
      </c>
      <c r="S8" s="456" t="s">
        <v>989</v>
      </c>
      <c r="T8" s="419" t="s">
        <v>986</v>
      </c>
      <c r="U8" s="419" t="s">
        <v>986</v>
      </c>
      <c r="V8" s="419" t="s">
        <v>986</v>
      </c>
      <c r="W8" s="9" t="s">
        <v>502</v>
      </c>
      <c r="X8" s="9" t="s">
        <v>955</v>
      </c>
      <c r="Y8" s="107"/>
      <c r="Z8" s="14" t="s">
        <v>278</v>
      </c>
      <c r="AA8" s="16">
        <v>0</v>
      </c>
      <c r="AB8" s="16">
        <v>0</v>
      </c>
      <c r="AC8" s="9" t="s">
        <v>214</v>
      </c>
      <c r="AD8" s="90">
        <v>1</v>
      </c>
      <c r="AE8" s="84">
        <f t="shared" si="0"/>
        <v>0</v>
      </c>
      <c r="AF8" s="84">
        <f t="shared" si="1"/>
        <v>180.072406</v>
      </c>
    </row>
    <row r="9" spans="1:32" ht="56.25" customHeight="1">
      <c r="A9" s="9"/>
      <c r="B9" s="9" t="s">
        <v>522</v>
      </c>
      <c r="C9" s="73">
        <v>44562</v>
      </c>
      <c r="D9" s="73">
        <v>46203</v>
      </c>
      <c r="E9" s="145">
        <v>125.68224944770182</v>
      </c>
      <c r="F9" s="75" t="s">
        <v>180</v>
      </c>
      <c r="G9" s="146">
        <v>0</v>
      </c>
      <c r="H9" s="145">
        <v>0</v>
      </c>
      <c r="I9" s="145">
        <v>27.655329889540365</v>
      </c>
      <c r="J9" s="145">
        <v>27.655329889540365</v>
      </c>
      <c r="K9" s="145">
        <v>27.655329889540365</v>
      </c>
      <c r="L9" s="145">
        <v>21.358129889540365</v>
      </c>
      <c r="M9" s="145">
        <v>21.358129889540365</v>
      </c>
      <c r="N9" s="145">
        <v>19.365810048</v>
      </c>
      <c r="O9" s="9" t="s">
        <v>1015</v>
      </c>
      <c r="P9" s="145">
        <v>0</v>
      </c>
      <c r="Q9" s="9" t="s">
        <v>502</v>
      </c>
      <c r="R9" s="9" t="s">
        <v>135</v>
      </c>
      <c r="S9" s="143" t="s">
        <v>1001</v>
      </c>
      <c r="T9" s="419" t="s">
        <v>987</v>
      </c>
      <c r="U9" s="419" t="s">
        <v>987</v>
      </c>
      <c r="V9" s="419" t="s">
        <v>987</v>
      </c>
      <c r="W9" s="143" t="s">
        <v>988</v>
      </c>
      <c r="X9" s="9" t="s">
        <v>955</v>
      </c>
      <c r="Y9" s="108"/>
      <c r="Z9" s="9" t="s">
        <v>298</v>
      </c>
      <c r="AA9" s="16">
        <v>1</v>
      </c>
      <c r="AB9" s="16">
        <v>1</v>
      </c>
      <c r="AC9" s="9"/>
      <c r="AD9" s="90"/>
      <c r="AE9" s="84">
        <f>AA9*E9*10%</f>
        <v>12.568224944770183</v>
      </c>
      <c r="AF9" s="84">
        <f t="shared" si="1"/>
        <v>0</v>
      </c>
    </row>
    <row r="10" spans="1:32">
      <c r="A10" s="9"/>
      <c r="B10" s="9"/>
      <c r="C10" s="73"/>
      <c r="D10" s="73"/>
      <c r="E10" s="75"/>
      <c r="F10" s="75"/>
      <c r="G10" s="75"/>
      <c r="H10" s="75"/>
      <c r="I10" s="75"/>
      <c r="J10" s="75"/>
      <c r="K10" s="75"/>
      <c r="L10" s="75"/>
      <c r="M10" s="75"/>
      <c r="N10" s="75"/>
      <c r="O10" s="75"/>
      <c r="P10" s="145"/>
      <c r="Q10" s="75"/>
      <c r="R10" s="75"/>
      <c r="S10" s="144"/>
      <c r="T10" s="144"/>
      <c r="U10" s="75"/>
      <c r="V10" s="75"/>
      <c r="W10" s="75"/>
      <c r="X10" s="75"/>
      <c r="Y10" s="109"/>
      <c r="Z10" s="9"/>
      <c r="AA10" s="16"/>
      <c r="AB10" s="16"/>
      <c r="AC10" s="9"/>
      <c r="AD10" s="90"/>
      <c r="AE10" s="84">
        <f t="shared" si="0"/>
        <v>0</v>
      </c>
      <c r="AF10" s="84">
        <f t="shared" si="1"/>
        <v>0</v>
      </c>
    </row>
    <row r="11" spans="1:32">
      <c r="A11" s="9"/>
      <c r="B11" s="9"/>
      <c r="C11" s="73"/>
      <c r="D11" s="73"/>
      <c r="E11" s="75"/>
      <c r="F11" s="75"/>
      <c r="G11" s="75"/>
      <c r="H11" s="75"/>
      <c r="I11" s="75"/>
      <c r="J11" s="75"/>
      <c r="K11" s="75"/>
      <c r="L11" s="75"/>
      <c r="M11" s="75"/>
      <c r="N11" s="75"/>
      <c r="O11" s="75"/>
      <c r="P11" s="145"/>
      <c r="Q11" s="75"/>
      <c r="R11" s="75"/>
      <c r="S11" s="75"/>
      <c r="T11" s="75"/>
      <c r="U11" s="75"/>
      <c r="V11" s="75"/>
      <c r="W11" s="75"/>
      <c r="X11" s="75"/>
      <c r="Y11" s="109"/>
      <c r="Z11" s="9"/>
      <c r="AA11" s="16"/>
      <c r="AB11" s="16"/>
      <c r="AC11" s="9"/>
      <c r="AD11" s="90"/>
      <c r="AE11" s="84">
        <f t="shared" si="0"/>
        <v>0</v>
      </c>
      <c r="AF11" s="84">
        <f t="shared" si="1"/>
        <v>0</v>
      </c>
    </row>
    <row r="12" spans="1:32">
      <c r="A12" s="9"/>
      <c r="B12" s="9"/>
      <c r="C12" s="73"/>
      <c r="D12" s="73"/>
      <c r="E12" s="75"/>
      <c r="F12" s="75"/>
      <c r="G12" s="75"/>
      <c r="H12" s="75"/>
      <c r="I12" s="75"/>
      <c r="J12" s="75"/>
      <c r="K12" s="75"/>
      <c r="L12" s="75"/>
      <c r="M12" s="75"/>
      <c r="N12" s="75"/>
      <c r="O12" s="75"/>
      <c r="P12" s="75"/>
      <c r="Q12" s="75"/>
      <c r="R12" s="75"/>
      <c r="S12" s="75"/>
      <c r="T12" s="75"/>
      <c r="U12" s="75"/>
      <c r="V12" s="75"/>
      <c r="W12" s="75"/>
      <c r="X12" s="75"/>
      <c r="Y12" s="109"/>
      <c r="Z12" s="9"/>
      <c r="AA12" s="16"/>
      <c r="AB12" s="16"/>
      <c r="AC12" s="9"/>
      <c r="AD12" s="90"/>
      <c r="AE12" s="84">
        <f t="shared" si="0"/>
        <v>0</v>
      </c>
      <c r="AF12" s="84">
        <f t="shared" si="1"/>
        <v>0</v>
      </c>
    </row>
    <row r="13" spans="1:32">
      <c r="A13" s="9"/>
      <c r="B13" s="9"/>
      <c r="C13" s="73"/>
      <c r="D13" s="73"/>
      <c r="E13" s="75"/>
      <c r="F13" s="75"/>
      <c r="G13" s="75"/>
      <c r="H13" s="75"/>
      <c r="I13" s="75"/>
      <c r="J13" s="75"/>
      <c r="K13" s="75"/>
      <c r="L13" s="75"/>
      <c r="M13" s="75"/>
      <c r="N13" s="75"/>
      <c r="O13" s="75"/>
      <c r="P13" s="75"/>
      <c r="Q13" s="75"/>
      <c r="R13" s="75"/>
      <c r="S13" s="75"/>
      <c r="T13" s="75"/>
      <c r="U13" s="75"/>
      <c r="V13" s="75"/>
      <c r="W13" s="75"/>
      <c r="X13" s="75"/>
      <c r="Y13" s="109"/>
      <c r="Z13" s="9"/>
      <c r="AA13" s="16"/>
      <c r="AB13" s="16"/>
      <c r="AC13" s="9"/>
      <c r="AD13" s="90"/>
      <c r="AE13" s="84">
        <f t="shared" si="0"/>
        <v>0</v>
      </c>
      <c r="AF13" s="84">
        <f t="shared" si="1"/>
        <v>0</v>
      </c>
    </row>
    <row r="14" spans="1:32">
      <c r="A14" s="9"/>
      <c r="B14" s="9"/>
      <c r="C14" s="73"/>
      <c r="D14" s="73"/>
      <c r="E14" s="75"/>
      <c r="F14" s="75"/>
      <c r="G14" s="75"/>
      <c r="H14" s="75"/>
      <c r="I14" s="75"/>
      <c r="J14" s="75"/>
      <c r="K14" s="75"/>
      <c r="L14" s="75"/>
      <c r="M14" s="75"/>
      <c r="N14" s="75"/>
      <c r="O14" s="75"/>
      <c r="P14" s="75"/>
      <c r="Q14" s="75"/>
      <c r="R14" s="75"/>
      <c r="S14" s="75"/>
      <c r="T14" s="75"/>
      <c r="U14" s="75"/>
      <c r="V14" s="75"/>
      <c r="W14" s="75"/>
      <c r="X14" s="75"/>
      <c r="Y14" s="109"/>
      <c r="Z14" s="9"/>
      <c r="AA14" s="16"/>
      <c r="AB14" s="16"/>
      <c r="AC14" s="9"/>
      <c r="AD14" s="90"/>
      <c r="AE14" s="84">
        <f t="shared" si="0"/>
        <v>0</v>
      </c>
      <c r="AF14" s="84">
        <f t="shared" si="1"/>
        <v>0</v>
      </c>
    </row>
    <row r="15" spans="1:32">
      <c r="A15" s="9"/>
      <c r="B15" s="9"/>
      <c r="C15" s="73"/>
      <c r="D15" s="73"/>
      <c r="E15" s="75"/>
      <c r="F15" s="75"/>
      <c r="G15" s="75"/>
      <c r="H15" s="75"/>
      <c r="I15" s="75"/>
      <c r="J15" s="75"/>
      <c r="K15" s="75"/>
      <c r="L15" s="75"/>
      <c r="M15" s="75"/>
      <c r="N15" s="75"/>
      <c r="O15" s="75"/>
      <c r="P15" s="75"/>
      <c r="Q15" s="75"/>
      <c r="R15" s="75"/>
      <c r="S15" s="75"/>
      <c r="T15" s="75"/>
      <c r="U15" s="75"/>
      <c r="V15" s="75"/>
      <c r="W15" s="75"/>
      <c r="X15" s="75"/>
      <c r="Y15" s="109"/>
      <c r="Z15" s="9"/>
      <c r="AA15" s="16"/>
      <c r="AB15" s="16"/>
      <c r="AC15" s="9"/>
      <c r="AD15" s="90"/>
      <c r="AE15" s="84">
        <f t="shared" si="0"/>
        <v>0</v>
      </c>
      <c r="AF15" s="84">
        <f t="shared" si="1"/>
        <v>0</v>
      </c>
    </row>
    <row r="16" spans="1:32">
      <c r="A16" s="9"/>
      <c r="B16" s="9"/>
      <c r="C16" s="73"/>
      <c r="D16" s="73"/>
      <c r="E16" s="75"/>
      <c r="F16" s="75"/>
      <c r="G16" s="76"/>
      <c r="H16" s="75"/>
      <c r="I16" s="75"/>
      <c r="J16" s="75"/>
      <c r="K16" s="75"/>
      <c r="L16" s="75"/>
      <c r="M16" s="75"/>
      <c r="N16" s="75"/>
      <c r="O16" s="75"/>
      <c r="P16" s="75"/>
      <c r="Q16" s="75"/>
      <c r="R16" s="75"/>
      <c r="S16" s="75"/>
      <c r="T16" s="75"/>
      <c r="U16" s="75"/>
      <c r="V16" s="75"/>
      <c r="W16" s="75"/>
      <c r="X16" s="75"/>
      <c r="Y16" s="109"/>
      <c r="Z16" s="9"/>
      <c r="AA16" s="16"/>
      <c r="AB16" s="16"/>
      <c r="AC16" s="9"/>
      <c r="AD16" s="90"/>
      <c r="AE16" s="84">
        <f t="shared" si="0"/>
        <v>0</v>
      </c>
      <c r="AF16" s="84">
        <f t="shared" si="1"/>
        <v>0</v>
      </c>
    </row>
    <row r="17" spans="1:32">
      <c r="A17" s="9"/>
      <c r="B17" s="9"/>
      <c r="C17" s="73"/>
      <c r="D17" s="73"/>
      <c r="E17" s="75"/>
      <c r="F17" s="75"/>
      <c r="G17" s="75"/>
      <c r="H17" s="75"/>
      <c r="I17" s="75"/>
      <c r="J17" s="75"/>
      <c r="K17" s="75"/>
      <c r="L17" s="75"/>
      <c r="M17" s="75"/>
      <c r="N17" s="75"/>
      <c r="O17" s="75"/>
      <c r="P17" s="75"/>
      <c r="Q17" s="75"/>
      <c r="R17" s="75"/>
      <c r="S17" s="75"/>
      <c r="T17" s="75"/>
      <c r="U17" s="75"/>
      <c r="V17" s="75"/>
      <c r="W17" s="75"/>
      <c r="X17" s="75"/>
      <c r="Y17" s="109"/>
      <c r="Z17" s="9"/>
      <c r="AA17" s="16"/>
      <c r="AB17" s="16"/>
      <c r="AC17" s="9"/>
      <c r="AD17" s="90"/>
      <c r="AE17" s="84">
        <f t="shared" si="0"/>
        <v>0</v>
      </c>
      <c r="AF17" s="84">
        <f t="shared" si="1"/>
        <v>0</v>
      </c>
    </row>
    <row r="18" spans="1:32">
      <c r="A18" s="9"/>
      <c r="B18" s="9"/>
      <c r="C18" s="73"/>
      <c r="D18" s="73"/>
      <c r="E18" s="75"/>
      <c r="F18" s="75"/>
      <c r="G18" s="75"/>
      <c r="H18" s="75"/>
      <c r="I18" s="75"/>
      <c r="J18" s="75"/>
      <c r="K18" s="75"/>
      <c r="L18" s="75"/>
      <c r="M18" s="75"/>
      <c r="N18" s="75"/>
      <c r="O18" s="75"/>
      <c r="P18" s="75"/>
      <c r="Q18" s="75"/>
      <c r="R18" s="75"/>
      <c r="S18" s="75"/>
      <c r="T18" s="75"/>
      <c r="U18" s="75"/>
      <c r="V18" s="75"/>
      <c r="W18" s="75"/>
      <c r="X18" s="75"/>
      <c r="Y18" s="109"/>
      <c r="Z18" s="9"/>
      <c r="AA18" s="16"/>
      <c r="AB18" s="16"/>
      <c r="AC18" s="9"/>
      <c r="AD18" s="90"/>
      <c r="AE18" s="84">
        <f t="shared" ref="AE18" si="2">AA18*E18</f>
        <v>0</v>
      </c>
      <c r="AF18" s="84">
        <f t="shared" ref="AF18" si="3">AD18*E18</f>
        <v>0</v>
      </c>
    </row>
    <row r="19" spans="1:32">
      <c r="A19" s="13"/>
      <c r="B19" s="9"/>
      <c r="C19" s="73"/>
      <c r="D19" s="73"/>
      <c r="E19" s="75"/>
      <c r="F19" s="75"/>
      <c r="G19" s="75"/>
      <c r="H19" s="75"/>
      <c r="I19" s="75"/>
      <c r="J19" s="75"/>
      <c r="K19" s="75"/>
      <c r="L19" s="75"/>
      <c r="M19" s="75"/>
      <c r="N19" s="75"/>
      <c r="O19" s="75"/>
      <c r="P19" s="75"/>
      <c r="Q19" s="75"/>
      <c r="R19" s="75"/>
      <c r="S19" s="75"/>
      <c r="T19" s="75"/>
      <c r="U19" s="75"/>
      <c r="V19" s="75"/>
      <c r="W19" s="75"/>
      <c r="X19" s="75"/>
      <c r="Y19" s="109"/>
      <c r="Z19" s="9"/>
      <c r="AA19" s="16"/>
      <c r="AB19" s="16"/>
      <c r="AC19" s="9"/>
      <c r="AD19" s="90"/>
      <c r="AE19" s="84">
        <f t="shared" si="0"/>
        <v>0</v>
      </c>
      <c r="AF19" s="84">
        <f t="shared" si="1"/>
        <v>0</v>
      </c>
    </row>
    <row r="20" spans="1:32">
      <c r="A20" s="13"/>
      <c r="B20" s="9"/>
      <c r="C20" s="73"/>
      <c r="D20" s="73"/>
      <c r="E20" s="75"/>
      <c r="F20" s="75"/>
      <c r="G20" s="75"/>
      <c r="H20" s="75"/>
      <c r="I20" s="75"/>
      <c r="J20" s="75"/>
      <c r="K20" s="75"/>
      <c r="L20" s="75"/>
      <c r="M20" s="75"/>
      <c r="N20" s="75"/>
      <c r="O20" s="75"/>
      <c r="P20" s="75"/>
      <c r="Q20" s="75"/>
      <c r="R20" s="75"/>
      <c r="S20" s="75"/>
      <c r="T20" s="75"/>
      <c r="U20" s="75"/>
      <c r="V20" s="75"/>
      <c r="W20" s="75"/>
      <c r="X20" s="75"/>
      <c r="Y20" s="109"/>
      <c r="Z20" s="9"/>
      <c r="AA20" s="16"/>
      <c r="AB20" s="16"/>
      <c r="AC20" s="9"/>
      <c r="AD20" s="90"/>
      <c r="AE20" s="84">
        <f t="shared" si="0"/>
        <v>0</v>
      </c>
      <c r="AF20" s="84">
        <f t="shared" si="1"/>
        <v>0</v>
      </c>
    </row>
    <row r="21" spans="1:32">
      <c r="A21" s="13"/>
      <c r="B21" s="9"/>
      <c r="C21" s="73"/>
      <c r="D21" s="73"/>
      <c r="E21" s="75"/>
      <c r="F21" s="75"/>
      <c r="G21" s="75"/>
      <c r="H21" s="75"/>
      <c r="I21" s="75"/>
      <c r="J21" s="75"/>
      <c r="K21" s="75"/>
      <c r="L21" s="75"/>
      <c r="M21" s="75"/>
      <c r="N21" s="75"/>
      <c r="O21" s="75"/>
      <c r="P21" s="75"/>
      <c r="Q21" s="75"/>
      <c r="R21" s="75"/>
      <c r="S21" s="75"/>
      <c r="T21" s="75"/>
      <c r="U21" s="75"/>
      <c r="V21" s="75"/>
      <c r="W21" s="75"/>
      <c r="X21" s="75"/>
      <c r="Y21" s="109"/>
      <c r="Z21" s="9"/>
      <c r="AA21" s="16"/>
      <c r="AB21" s="16"/>
      <c r="AC21" s="9"/>
      <c r="AD21" s="90"/>
      <c r="AE21" s="84">
        <f t="shared" si="0"/>
        <v>0</v>
      </c>
      <c r="AF21" s="84">
        <f t="shared" si="1"/>
        <v>0</v>
      </c>
    </row>
  </sheetData>
  <customSheetViews>
    <customSheetView guid="{317D3D83-AACA-40F7-8006-3175597A202A}" showGridLines="0">
      <selection activeCell="A2" sqref="A2"/>
      <pageMargins left="0.7" right="0.7" top="0.75" bottom="0.75" header="0.3" footer="0.3"/>
      <pageSetup paperSize="9" orientation="portrait" r:id="rId1"/>
    </customSheetView>
    <customSheetView guid="{BA2EDF17-FDDF-46B2-A4BE-72FB311EBCAF}" showGridLines="0">
      <selection activeCell="B9" sqref="B9"/>
      <pageMargins left="0.7" right="0.7" top="0.75" bottom="0.75" header="0.3" footer="0.3"/>
      <pageSetup paperSize="9" orientation="portrait" r:id="rId2"/>
    </customSheetView>
    <customSheetView guid="{587CB59E-8194-466A-825B-36D9E2C9E12C}" showGridLines="0" topLeftCell="S1">
      <selection activeCell="S3" sqref="S3:T3"/>
      <pageMargins left="0.7" right="0.7" top="0.75" bottom="0.75" header="0.3" footer="0.3"/>
      <pageSetup paperSize="9" orientation="portrait" r:id="rId3"/>
    </customSheetView>
    <customSheetView guid="{DF4DF86E-F87E-4853-B44F-4F4D647D71FF}" showGridLines="0" topLeftCell="T1">
      <selection activeCell="AB7" sqref="AB7"/>
      <pageMargins left="0.7" right="0.7" top="0.75" bottom="0.75" header="0.3" footer="0.3"/>
      <pageSetup paperSize="9" orientation="portrait" r:id="rId4"/>
    </customSheetView>
  </customSheetViews>
  <mergeCells count="25">
    <mergeCell ref="C3:D4"/>
    <mergeCell ref="E4:F4"/>
    <mergeCell ref="X4:X5"/>
    <mergeCell ref="N3:Q3"/>
    <mergeCell ref="W4:W5"/>
    <mergeCell ref="S3:T3"/>
    <mergeCell ref="U3:W3"/>
    <mergeCell ref="E3:M3"/>
    <mergeCell ref="U4:U5"/>
    <mergeCell ref="Z1:AF1"/>
    <mergeCell ref="A1:X1"/>
    <mergeCell ref="V4:V5"/>
    <mergeCell ref="N4:O4"/>
    <mergeCell ref="P4:Q4"/>
    <mergeCell ref="G4:M4"/>
    <mergeCell ref="S4:S5"/>
    <mergeCell ref="T4:T5"/>
    <mergeCell ref="A2:X2"/>
    <mergeCell ref="Z4:AB4"/>
    <mergeCell ref="AC4:AD4"/>
    <mergeCell ref="AE4:AF4"/>
    <mergeCell ref="Z2:AF3"/>
    <mergeCell ref="A3:A5"/>
    <mergeCell ref="B3:B5"/>
    <mergeCell ref="R3:R5"/>
  </mergeCells>
  <dataValidations count="2">
    <dataValidation type="date" operator="greaterThan" allowBlank="1" showInputMessage="1" showErrorMessage="1" sqref="C6:D1048576">
      <formula1>36526</formula1>
    </dataValidation>
    <dataValidation type="decimal" allowBlank="1" showInputMessage="1" showErrorMessage="1" sqref="E6:E1048576 P22:Q1048576 P10:P21 V10:V21 T10:T21 N10:N1048576 G6:M1048576 N7 P6:P8">
      <formula1>0</formula1>
      <formula2>100000</formula2>
    </dataValidation>
  </dataValidations>
  <hyperlinks>
    <hyperlink ref="T6" location="'Reforma 1 Kurikulum'!A1" display="Sheet Reforma 1 Kurikulum"/>
    <hyperlink ref="T7" location="'Reforma 2 Profesijny rozvoj'!A1" display="Sheet Reforma 2 Profesijny rozvoj"/>
    <hyperlink ref="U6" location="'Reforma 1 Kurikulum'!A1" display="Sheet Reforma 1 Kurikulum"/>
    <hyperlink ref="V6" location="'Reforma 1 Kurikulum'!A1" display="Sheet Reforma 1 Kurikulum"/>
    <hyperlink ref="U7" location="'Reforma 2 Profesijny rozvoj'!A1" display="Sheet Reforma 2 Profesijny rozvoj"/>
    <hyperlink ref="V7" location="'Reforma 2 Profesijny rozvoj'!A1" display="Sheet Reforma 2 Profesijny rozvoj"/>
    <hyperlink ref="T8" location="'Investicia 1 Digitalizácia škôl'!A1" display="Investicia 1 Digitalizacia skol"/>
    <hyperlink ref="U8" location="'Investicia 1 Digitalizácia škôl'!A1" display="Investicia 1 Digitalizacia skol"/>
    <hyperlink ref="V8" location="'Investicia 1 Digitalizácia škôl'!A1" display="Investicia 1 Digitalizacia skol"/>
    <hyperlink ref="T9" location="'Investicia 2 Kapacity ZŠ'!A1" display="Investicia 2 Kapacity ZS"/>
    <hyperlink ref="U9" location="'Investicia 2 Kapacity ZŠ'!A1" display="Investicia 2 Kapacity ZS"/>
    <hyperlink ref="V9" location="'Investicia 2 Kapacity ZŠ'!A1" display="Investicia 2 Kapacity ZS"/>
  </hyperlinks>
  <pageMargins left="0.7" right="0.7" top="0.75" bottom="0.75" header="0.3" footer="0.3"/>
  <pageSetup paperSize="9" orientation="portrait" r:id="rId5"/>
  <legacyDrawing r:id="rId6"/>
  <extLst>
    <ext xmlns:x14="http://schemas.microsoft.com/office/spreadsheetml/2009/9/main" uri="{CCE6A557-97BC-4b89-ADB6-D9C93CAAB3DF}">
      <x14:dataValidations xmlns:xm="http://schemas.microsoft.com/office/excel/2006/main" count="10">
        <x14:dataValidation type="list" allowBlank="1" showInputMessage="1" showErrorMessage="1">
          <x14:formula1>
            <xm:f>T1_Pick_List!$Q:$Q</xm:f>
          </x14:formula1>
          <xm:sqref>B22:B1048576</xm:sqref>
        </x14:dataValidation>
        <x14:dataValidation type="list" allowBlank="1" showInputMessage="1" showErrorMessage="1">
          <x14:formula1>
            <xm:f>T1_Pick_List!$Q$2:$Q$2001</xm:f>
          </x14:formula1>
          <xm:sqref>B6:B21</xm:sqref>
        </x14:dataValidation>
        <x14:dataValidation type="list" allowBlank="1" showInputMessage="1" showErrorMessage="1">
          <x14:formula1>
            <xm:f>T1_Pick_List!$H$2:$H$3</xm:f>
          </x14:formula1>
          <xm:sqref>F6:F1048576</xm:sqref>
        </x14:dataValidation>
        <x14:dataValidation type="list" allowBlank="1" showInputMessage="1" showErrorMessage="1">
          <x14:formula1>
            <xm:f>T1_Pick_List!$L$2:$L$71</xm:f>
          </x14:formula1>
          <xm:sqref>R6:R21</xm:sqref>
        </x14:dataValidation>
        <x14:dataValidation type="list" allowBlank="1" showInputMessage="1" showErrorMessage="1">
          <x14:formula1>
            <xm:f>T1_Pick_List!$N$2:$N$45</xm:f>
          </x14:formula1>
          <xm:sqref>AC6:AC21</xm:sqref>
        </x14:dataValidation>
        <x14:dataValidation type="list" allowBlank="1" showInputMessage="1" showErrorMessage="1">
          <x14:formula1>
            <xm:f>T1_Pick_List!$E$2:$E$4</xm:f>
          </x14:formula1>
          <xm:sqref>AD6:AD21</xm:sqref>
        </x14:dataValidation>
        <x14:dataValidation type="list" allowBlank="1" showInputMessage="1" showErrorMessage="1">
          <x14:formula1>
            <xm:f>T1_Pick_List!$D$2:$D$4</xm:f>
          </x14:formula1>
          <xm:sqref>AB6:AB21</xm:sqref>
        </x14:dataValidation>
        <x14:dataValidation type="list" allowBlank="1" showInputMessage="1" showErrorMessage="1">
          <x14:formula1>
            <xm:f>T1_Pick_List!$C$2:$C$4</xm:f>
          </x14:formula1>
          <xm:sqref>AA6:AA21</xm:sqref>
        </x14:dataValidation>
        <x14:dataValidation type="list" allowBlank="1" showInputMessage="1" showErrorMessage="1">
          <x14:formula1>
            <xm:f>T1_Pick_List!$I$2:$I$7</xm:f>
          </x14:formula1>
          <xm:sqref>S22:S1048576</xm:sqref>
        </x14:dataValidation>
        <x14:dataValidation type="list" allowBlank="1" showInputMessage="1" showErrorMessage="1">
          <x14:formula1>
            <xm:f>T1_Pick_List!$M$2:$M$181</xm:f>
          </x14:formula1>
          <xm:sqref>Z6:Z262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J20"/>
  <sheetViews>
    <sheetView showGridLines="0" zoomScaleNormal="100" workbookViewId="0">
      <selection activeCell="D5" sqref="D5"/>
    </sheetView>
  </sheetViews>
  <sheetFormatPr defaultRowHeight="15"/>
  <cols>
    <col min="1" max="1" width="11.7109375" style="11" customWidth="1"/>
    <col min="2" max="2" width="65.7109375" customWidth="1"/>
    <col min="3" max="3" width="24.5703125" customWidth="1"/>
    <col min="4" max="4" width="23.7109375" bestFit="1" customWidth="1"/>
    <col min="5" max="9" width="15.7109375" customWidth="1"/>
  </cols>
  <sheetData>
    <row r="1" spans="1:10" ht="33" customHeight="1">
      <c r="A1" s="594" t="s">
        <v>471</v>
      </c>
      <c r="B1" s="655"/>
      <c r="C1" s="655"/>
      <c r="D1" s="655"/>
      <c r="E1" s="655"/>
      <c r="F1" s="655"/>
      <c r="G1" s="655"/>
      <c r="H1" s="655"/>
      <c r="I1" s="655"/>
      <c r="J1" s="645"/>
    </row>
    <row r="2" spans="1:10" ht="33" customHeight="1">
      <c r="A2" s="656" t="s">
        <v>254</v>
      </c>
      <c r="B2" s="657"/>
      <c r="C2" s="657"/>
      <c r="D2" s="657"/>
      <c r="E2" s="657"/>
      <c r="F2" s="657"/>
      <c r="G2" s="657"/>
      <c r="H2" s="657"/>
      <c r="I2" s="657"/>
      <c r="J2" s="658"/>
    </row>
    <row r="3" spans="1:10" s="18" customFormat="1" ht="31.5" customHeight="1">
      <c r="A3" s="592" t="s">
        <v>22</v>
      </c>
      <c r="B3" s="592" t="s">
        <v>467</v>
      </c>
      <c r="C3" s="21" t="s">
        <v>45</v>
      </c>
      <c r="D3" s="653" t="s">
        <v>46</v>
      </c>
      <c r="E3" s="654"/>
      <c r="F3" s="654"/>
      <c r="G3" s="654"/>
      <c r="H3" s="654"/>
      <c r="I3" s="654"/>
      <c r="J3" s="645"/>
    </row>
    <row r="4" spans="1:10" ht="75">
      <c r="A4" s="651"/>
      <c r="B4" s="652"/>
      <c r="C4" s="91" t="s">
        <v>47</v>
      </c>
      <c r="D4" s="82" t="s">
        <v>251</v>
      </c>
      <c r="E4" s="82" t="s">
        <v>199</v>
      </c>
      <c r="F4" s="82" t="s">
        <v>448</v>
      </c>
      <c r="G4" s="82" t="s">
        <v>200</v>
      </c>
      <c r="H4" s="82" t="s">
        <v>201</v>
      </c>
      <c r="I4" s="82" t="s">
        <v>202</v>
      </c>
      <c r="J4" s="82" t="s">
        <v>203</v>
      </c>
    </row>
    <row r="5" spans="1:10">
      <c r="A5" s="9">
        <v>1</v>
      </c>
      <c r="B5" s="9" t="s">
        <v>480</v>
      </c>
      <c r="C5" s="9" t="s">
        <v>1008</v>
      </c>
      <c r="D5" s="9" t="s">
        <v>1009</v>
      </c>
      <c r="E5" s="9" t="s">
        <v>1010</v>
      </c>
      <c r="F5" s="9" t="s">
        <v>1011</v>
      </c>
      <c r="G5" s="9" t="s">
        <v>1012</v>
      </c>
      <c r="H5" s="9" t="s">
        <v>1013</v>
      </c>
      <c r="I5" s="9" t="s">
        <v>1014</v>
      </c>
      <c r="J5" s="9" t="s">
        <v>14</v>
      </c>
    </row>
    <row r="6" spans="1:10">
      <c r="A6" s="9"/>
      <c r="B6" s="9"/>
      <c r="C6" s="9"/>
      <c r="D6" s="9"/>
      <c r="E6" s="9"/>
      <c r="F6" s="9"/>
      <c r="G6" s="9"/>
      <c r="H6" s="9"/>
      <c r="I6" s="9"/>
      <c r="J6" s="9"/>
    </row>
    <row r="7" spans="1:10">
      <c r="A7" s="9"/>
      <c r="B7" s="9"/>
      <c r="C7" s="9"/>
      <c r="D7" s="9"/>
      <c r="E7" s="9"/>
      <c r="F7" s="9"/>
      <c r="G7" s="9"/>
      <c r="H7" s="9"/>
      <c r="I7" s="9"/>
      <c r="J7" s="9"/>
    </row>
    <row r="8" spans="1:10">
      <c r="A8" s="9"/>
      <c r="B8" s="9"/>
      <c r="C8" s="9"/>
      <c r="D8" s="9"/>
      <c r="E8" s="9"/>
      <c r="F8" s="9"/>
      <c r="G8" s="9"/>
      <c r="H8" s="9"/>
      <c r="I8" s="9"/>
      <c r="J8" s="9"/>
    </row>
    <row r="9" spans="1:10">
      <c r="A9" s="13"/>
      <c r="B9" s="9"/>
      <c r="C9" s="9"/>
      <c r="D9" s="9"/>
      <c r="E9" s="9"/>
      <c r="F9" s="9"/>
      <c r="G9" s="9"/>
      <c r="H9" s="9"/>
      <c r="I9" s="9"/>
      <c r="J9" s="9"/>
    </row>
    <row r="10" spans="1:10">
      <c r="A10" s="13"/>
      <c r="B10" s="9"/>
      <c r="C10" s="9"/>
      <c r="D10" s="9"/>
      <c r="E10" s="9"/>
      <c r="F10" s="9"/>
      <c r="G10" s="9"/>
      <c r="H10" s="9"/>
      <c r="I10" s="9"/>
      <c r="J10" s="9"/>
    </row>
    <row r="11" spans="1:10">
      <c r="A11" s="13"/>
      <c r="B11" s="9"/>
      <c r="C11" s="9"/>
      <c r="D11" s="9"/>
      <c r="E11" s="9"/>
      <c r="F11" s="9"/>
      <c r="G11" s="9"/>
      <c r="H11" s="9"/>
      <c r="I11" s="9"/>
      <c r="J11" s="9"/>
    </row>
    <row r="12" spans="1:10">
      <c r="A12" s="13"/>
      <c r="B12" s="9"/>
      <c r="C12" s="9"/>
      <c r="D12" s="9"/>
      <c r="E12" s="9"/>
      <c r="F12" s="9"/>
      <c r="G12" s="9"/>
      <c r="H12" s="9"/>
      <c r="I12" s="9"/>
      <c r="J12" s="9"/>
    </row>
    <row r="13" spans="1:10">
      <c r="A13" s="13"/>
      <c r="B13" s="9"/>
      <c r="C13" s="9"/>
      <c r="D13" s="9"/>
      <c r="E13" s="9"/>
      <c r="F13" s="9"/>
      <c r="G13" s="9"/>
      <c r="H13" s="9"/>
      <c r="I13" s="9"/>
      <c r="J13" s="9"/>
    </row>
    <row r="14" spans="1:10">
      <c r="A14" s="13"/>
      <c r="B14" s="9"/>
      <c r="C14" s="9"/>
      <c r="D14" s="9"/>
      <c r="E14" s="9"/>
      <c r="F14" s="9"/>
      <c r="G14" s="9"/>
      <c r="H14" s="9"/>
      <c r="I14" s="9"/>
      <c r="J14" s="9"/>
    </row>
    <row r="15" spans="1:10">
      <c r="A15" s="13"/>
      <c r="B15" s="9"/>
      <c r="C15" s="9"/>
      <c r="D15" s="9"/>
      <c r="E15" s="9"/>
      <c r="F15" s="9"/>
      <c r="G15" s="9"/>
      <c r="H15" s="9"/>
      <c r="I15" s="9"/>
      <c r="J15" s="9"/>
    </row>
    <row r="16" spans="1:10">
      <c r="A16" s="13"/>
      <c r="B16" s="9"/>
      <c r="C16" s="9"/>
      <c r="D16" s="9"/>
      <c r="E16" s="9"/>
      <c r="F16" s="9"/>
      <c r="G16" s="9"/>
      <c r="H16" s="9"/>
      <c r="I16" s="9"/>
      <c r="J16" s="13"/>
    </row>
    <row r="17" spans="1:10">
      <c r="A17" s="13"/>
      <c r="B17" s="9"/>
      <c r="C17" s="9"/>
      <c r="D17" s="9"/>
      <c r="E17" s="9"/>
      <c r="F17" s="9"/>
      <c r="G17" s="9"/>
      <c r="H17" s="9"/>
      <c r="I17" s="9"/>
      <c r="J17" s="13"/>
    </row>
    <row r="18" spans="1:10">
      <c r="A18" s="13"/>
      <c r="B18" s="9"/>
      <c r="C18" s="9"/>
      <c r="D18" s="9"/>
      <c r="E18" s="9"/>
      <c r="F18" s="9"/>
      <c r="G18" s="9"/>
      <c r="H18" s="9"/>
      <c r="I18" s="9"/>
      <c r="J18" s="13"/>
    </row>
    <row r="19" spans="1:10">
      <c r="A19" s="13"/>
      <c r="B19" s="9"/>
      <c r="C19" s="9"/>
      <c r="D19" s="9"/>
      <c r="E19" s="9"/>
      <c r="F19" s="9"/>
      <c r="G19" s="9"/>
      <c r="H19" s="9"/>
      <c r="I19" s="9"/>
      <c r="J19" s="13"/>
    </row>
    <row r="20" spans="1:10">
      <c r="A20" s="13"/>
      <c r="B20" s="9"/>
      <c r="C20" s="9"/>
      <c r="D20" s="9"/>
      <c r="E20" s="9"/>
      <c r="F20" s="9"/>
      <c r="G20" s="9"/>
      <c r="H20" s="9"/>
      <c r="I20" s="9"/>
      <c r="J20" s="13"/>
    </row>
  </sheetData>
  <customSheetViews>
    <customSheetView guid="{317D3D83-AACA-40F7-8006-3175597A202A}" showGridLines="0">
      <selection sqref="A1:K1"/>
      <pageMargins left="0.7" right="0.7" top="0.75" bottom="0.75" header="0.3" footer="0.3"/>
      <pageSetup paperSize="9" orientation="portrait" r:id="rId1"/>
    </customSheetView>
    <customSheetView guid="{BA2EDF17-FDDF-46B2-A4BE-72FB311EBCAF}" showGridLines="0">
      <selection sqref="A1:K1"/>
      <pageMargins left="0.7" right="0.7" top="0.75" bottom="0.75" header="0.3" footer="0.3"/>
      <pageSetup paperSize="9" orientation="portrait" r:id="rId2"/>
    </customSheetView>
    <customSheetView guid="{587CB59E-8194-466A-825B-36D9E2C9E12C}" showGridLines="0">
      <selection sqref="A1:K1"/>
      <pageMargins left="0.7" right="0.7" top="0.75" bottom="0.75" header="0.3" footer="0.3"/>
      <pageSetup paperSize="9" orientation="portrait" r:id="rId3"/>
    </customSheetView>
    <customSheetView guid="{DF4DF86E-F87E-4853-B44F-4F4D647D71FF}" showGridLines="0">
      <selection sqref="A1:K1"/>
      <pageMargins left="0.7" right="0.7" top="0.75" bottom="0.75" header="0.3" footer="0.3"/>
      <pageSetup paperSize="9" orientation="portrait" r:id="rId4"/>
    </customSheetView>
  </customSheetViews>
  <mergeCells count="5">
    <mergeCell ref="A3:A4"/>
    <mergeCell ref="B3:B4"/>
    <mergeCell ref="D3:J3"/>
    <mergeCell ref="A1:J1"/>
    <mergeCell ref="A2:J2"/>
  </mergeCell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3">
        <x14:dataValidation type="list" allowBlank="1" showInputMessage="1" showErrorMessage="1">
          <x14:formula1>
            <xm:f>T1_Pick_List!$Q:$Q</xm:f>
          </x14:formula1>
          <xm:sqref>B621:B1048576</xm:sqref>
        </x14:dataValidation>
        <x14:dataValidation type="list" allowBlank="1" showInputMessage="1" showErrorMessage="1">
          <x14:formula1>
            <xm:f>T1_Pick_List!$F$2:$F$3</xm:f>
          </x14:formula1>
          <xm:sqref>J5:J20</xm:sqref>
        </x14:dataValidation>
        <x14:dataValidation type="list" allowBlank="1" showInputMessage="1" showErrorMessage="1">
          <x14:formula1>
            <xm:f>T1_Pick_List!$P$3:$P$2001</xm:f>
          </x14:formula1>
          <xm:sqref>B5:B620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M21"/>
  <sheetViews>
    <sheetView showGridLines="0" zoomScaleNormal="100" workbookViewId="0">
      <selection sqref="A1:M1"/>
    </sheetView>
  </sheetViews>
  <sheetFormatPr defaultRowHeight="15"/>
  <cols>
    <col min="1" max="1" width="10.7109375" style="11" customWidth="1"/>
    <col min="2" max="2" width="61.28515625" customWidth="1"/>
    <col min="3" max="3" width="27.7109375" customWidth="1"/>
    <col min="4" max="4" width="24.5703125" customWidth="1"/>
    <col min="5" max="13" width="15.7109375" style="12" customWidth="1"/>
  </cols>
  <sheetData>
    <row r="1" spans="1:13" ht="33" customHeight="1">
      <c r="A1" s="594" t="s">
        <v>470</v>
      </c>
      <c r="B1" s="655"/>
      <c r="C1" s="655"/>
      <c r="D1" s="655"/>
      <c r="E1" s="655"/>
      <c r="F1" s="655"/>
      <c r="G1" s="655"/>
      <c r="H1" s="655"/>
      <c r="I1" s="655"/>
      <c r="J1" s="655"/>
      <c r="K1" s="655"/>
      <c r="L1" s="655"/>
      <c r="M1" s="663"/>
    </row>
    <row r="2" spans="1:13" ht="33" customHeight="1">
      <c r="A2" s="668" t="s">
        <v>253</v>
      </c>
      <c r="B2" s="669"/>
      <c r="C2" s="669"/>
      <c r="D2" s="669"/>
      <c r="E2" s="669"/>
      <c r="F2" s="669"/>
      <c r="G2" s="669"/>
      <c r="H2" s="669"/>
      <c r="I2" s="669"/>
      <c r="J2" s="669"/>
      <c r="K2" s="669"/>
      <c r="L2" s="669"/>
      <c r="M2" s="670"/>
    </row>
    <row r="3" spans="1:13" s="18" customFormat="1" ht="31.5" customHeight="1">
      <c r="A3" s="592" t="s">
        <v>22</v>
      </c>
      <c r="B3" s="592" t="s">
        <v>467</v>
      </c>
      <c r="C3" s="665" t="s">
        <v>48</v>
      </c>
      <c r="D3" s="665" t="s">
        <v>49</v>
      </c>
      <c r="E3" s="662" t="s">
        <v>167</v>
      </c>
      <c r="F3" s="660"/>
      <c r="G3" s="660"/>
      <c r="H3" s="660"/>
      <c r="I3" s="660"/>
      <c r="J3" s="660"/>
      <c r="K3" s="660"/>
      <c r="L3" s="660"/>
      <c r="M3" s="661"/>
    </row>
    <row r="4" spans="1:13">
      <c r="A4" s="651"/>
      <c r="B4" s="652"/>
      <c r="C4" s="666"/>
      <c r="D4" s="667"/>
      <c r="E4" s="659" t="s">
        <v>52</v>
      </c>
      <c r="F4" s="660"/>
      <c r="G4" s="661"/>
      <c r="H4" s="659" t="s">
        <v>53</v>
      </c>
      <c r="I4" s="660"/>
      <c r="J4" s="661"/>
      <c r="K4" s="659" t="s">
        <v>155</v>
      </c>
      <c r="L4" s="660"/>
      <c r="M4" s="661"/>
    </row>
    <row r="5" spans="1:13" ht="31.5" customHeight="1">
      <c r="A5" s="664"/>
      <c r="B5" s="664"/>
      <c r="C5" s="666"/>
      <c r="D5" s="666"/>
      <c r="E5" s="79" t="s">
        <v>50</v>
      </c>
      <c r="F5" s="79" t="s">
        <v>51</v>
      </c>
      <c r="G5" s="79" t="s">
        <v>204</v>
      </c>
      <c r="H5" s="79" t="s">
        <v>50</v>
      </c>
      <c r="I5" s="79" t="s">
        <v>51</v>
      </c>
      <c r="J5" s="79" t="s">
        <v>204</v>
      </c>
      <c r="K5" s="79" t="s">
        <v>50</v>
      </c>
      <c r="L5" s="79" t="s">
        <v>51</v>
      </c>
      <c r="M5" s="79" t="s">
        <v>204</v>
      </c>
    </row>
    <row r="6" spans="1:13">
      <c r="A6" s="14">
        <v>0</v>
      </c>
      <c r="B6" s="14" t="s">
        <v>173</v>
      </c>
      <c r="C6" s="9" t="s">
        <v>156</v>
      </c>
      <c r="D6" s="9" t="s">
        <v>156</v>
      </c>
      <c r="E6" s="78"/>
      <c r="F6" s="78"/>
      <c r="G6" s="78"/>
      <c r="H6" s="15"/>
      <c r="I6" s="15"/>
      <c r="J6" s="15"/>
      <c r="K6" s="78"/>
      <c r="L6" s="78"/>
      <c r="M6" s="78"/>
    </row>
    <row r="7" spans="1:13">
      <c r="A7" s="9">
        <v>1</v>
      </c>
      <c r="B7" s="9" t="s">
        <v>43</v>
      </c>
      <c r="C7" s="9" t="s">
        <v>156</v>
      </c>
      <c r="D7" s="9" t="s">
        <v>156</v>
      </c>
      <c r="E7" s="80"/>
      <c r="F7" s="80"/>
      <c r="G7" s="80"/>
      <c r="H7" s="16"/>
      <c r="I7" s="16"/>
      <c r="J7" s="16"/>
      <c r="K7" s="80"/>
      <c r="L7" s="80"/>
      <c r="M7" s="80"/>
    </row>
    <row r="8" spans="1:13">
      <c r="A8" s="9">
        <v>2</v>
      </c>
      <c r="B8" s="9" t="s">
        <v>44</v>
      </c>
      <c r="C8" s="9" t="s">
        <v>156</v>
      </c>
      <c r="D8" s="9" t="s">
        <v>156</v>
      </c>
      <c r="E8" s="80"/>
      <c r="F8" s="80"/>
      <c r="G8" s="80"/>
      <c r="H8" s="16"/>
      <c r="I8" s="16"/>
      <c r="J8" s="16"/>
      <c r="K8" s="80"/>
      <c r="L8" s="80"/>
      <c r="M8" s="80"/>
    </row>
    <row r="9" spans="1:13">
      <c r="A9" s="9">
        <v>3</v>
      </c>
      <c r="B9" s="9" t="s">
        <v>255</v>
      </c>
      <c r="C9" s="9" t="s">
        <v>156</v>
      </c>
      <c r="D9" s="9" t="s">
        <v>156</v>
      </c>
      <c r="E9" s="80"/>
      <c r="F9" s="80"/>
      <c r="G9" s="80"/>
      <c r="H9" s="16"/>
      <c r="I9" s="16"/>
      <c r="J9" s="16"/>
      <c r="K9" s="80"/>
      <c r="L9" s="80"/>
      <c r="M9" s="80"/>
    </row>
    <row r="10" spans="1:13">
      <c r="A10" s="13"/>
      <c r="B10" s="9"/>
      <c r="C10" s="9"/>
      <c r="D10" s="9"/>
      <c r="E10" s="80"/>
      <c r="F10" s="80"/>
      <c r="G10" s="80"/>
      <c r="H10" s="16"/>
      <c r="I10" s="16"/>
      <c r="J10" s="16"/>
      <c r="K10" s="80"/>
      <c r="L10" s="80"/>
      <c r="M10" s="80"/>
    </row>
    <row r="11" spans="1:13">
      <c r="A11" s="13"/>
      <c r="B11" s="9"/>
      <c r="C11" s="9"/>
      <c r="D11" s="9"/>
      <c r="E11" s="80"/>
      <c r="F11" s="80"/>
      <c r="G11" s="80"/>
      <c r="H11" s="16"/>
      <c r="I11" s="16"/>
      <c r="J11" s="16"/>
      <c r="K11" s="80"/>
      <c r="L11" s="80"/>
      <c r="M11" s="80"/>
    </row>
    <row r="12" spans="1:13">
      <c r="A12" s="13"/>
      <c r="B12" s="9"/>
      <c r="C12" s="9"/>
      <c r="D12" s="9"/>
      <c r="E12" s="80"/>
      <c r="F12" s="80"/>
      <c r="G12" s="80"/>
      <c r="H12" s="16"/>
      <c r="I12" s="16"/>
      <c r="J12" s="16"/>
      <c r="K12" s="80"/>
      <c r="L12" s="80"/>
      <c r="M12" s="80"/>
    </row>
    <row r="13" spans="1:13">
      <c r="A13" s="13"/>
      <c r="B13" s="9"/>
      <c r="C13" s="9"/>
      <c r="D13" s="9"/>
      <c r="E13" s="80"/>
      <c r="F13" s="80"/>
      <c r="G13" s="80"/>
      <c r="H13" s="16"/>
      <c r="I13" s="16"/>
      <c r="J13" s="16"/>
      <c r="K13" s="80"/>
      <c r="L13" s="80"/>
      <c r="M13" s="80"/>
    </row>
    <row r="14" spans="1:13">
      <c r="A14" s="13"/>
      <c r="B14" s="9"/>
      <c r="C14" s="9"/>
      <c r="D14" s="9"/>
      <c r="E14" s="80"/>
      <c r="F14" s="80"/>
      <c r="G14" s="80"/>
      <c r="H14" s="16"/>
      <c r="I14" s="16"/>
      <c r="J14" s="16"/>
      <c r="K14" s="80"/>
      <c r="L14" s="80"/>
      <c r="M14" s="80"/>
    </row>
    <row r="15" spans="1:13">
      <c r="A15" s="13"/>
      <c r="B15" s="9"/>
      <c r="C15" s="9"/>
      <c r="D15" s="9"/>
      <c r="E15" s="80"/>
      <c r="F15" s="80"/>
      <c r="G15" s="80"/>
      <c r="H15" s="16"/>
      <c r="I15" s="16"/>
      <c r="J15" s="16"/>
      <c r="K15" s="80"/>
      <c r="L15" s="80"/>
      <c r="M15" s="80"/>
    </row>
    <row r="16" spans="1:13">
      <c r="A16" s="13"/>
      <c r="B16" s="9"/>
      <c r="C16" s="9"/>
      <c r="D16" s="9"/>
      <c r="E16" s="80"/>
      <c r="F16" s="80"/>
      <c r="G16" s="80"/>
      <c r="H16" s="16"/>
      <c r="I16" s="16"/>
      <c r="J16" s="16"/>
      <c r="K16" s="80"/>
      <c r="L16" s="80"/>
      <c r="M16" s="80"/>
    </row>
    <row r="17" spans="1:13">
      <c r="A17" s="13"/>
      <c r="B17" s="9"/>
      <c r="C17" s="9"/>
      <c r="D17" s="9"/>
      <c r="E17" s="80"/>
      <c r="F17" s="80"/>
      <c r="G17" s="80"/>
      <c r="H17" s="16"/>
      <c r="I17" s="16"/>
      <c r="J17" s="16"/>
      <c r="K17" s="80"/>
      <c r="L17" s="80"/>
      <c r="M17" s="80"/>
    </row>
    <row r="18" spans="1:13">
      <c r="A18" s="13"/>
      <c r="B18" s="9"/>
      <c r="C18" s="9"/>
      <c r="D18" s="9"/>
      <c r="E18" s="80"/>
      <c r="F18" s="80"/>
      <c r="G18" s="80"/>
      <c r="H18" s="16"/>
      <c r="I18" s="16"/>
      <c r="J18" s="16"/>
      <c r="K18" s="80"/>
      <c r="L18" s="80"/>
      <c r="M18" s="80"/>
    </row>
    <row r="19" spans="1:13">
      <c r="A19" s="13"/>
      <c r="B19" s="9"/>
      <c r="C19" s="9"/>
      <c r="D19" s="9"/>
      <c r="E19" s="80"/>
      <c r="F19" s="80"/>
      <c r="G19" s="80"/>
      <c r="H19" s="16"/>
      <c r="I19" s="16"/>
      <c r="J19" s="16"/>
      <c r="K19" s="80"/>
      <c r="L19" s="80"/>
      <c r="M19" s="80"/>
    </row>
    <row r="20" spans="1:13">
      <c r="A20" s="13"/>
      <c r="B20" s="9"/>
      <c r="C20" s="9"/>
      <c r="D20" s="9"/>
      <c r="E20" s="80"/>
      <c r="F20" s="80"/>
      <c r="G20" s="80"/>
      <c r="H20" s="16"/>
      <c r="I20" s="16"/>
      <c r="J20" s="16"/>
      <c r="K20" s="80"/>
      <c r="L20" s="80"/>
      <c r="M20" s="80"/>
    </row>
    <row r="21" spans="1:13">
      <c r="A21" s="13"/>
      <c r="B21" s="9"/>
      <c r="C21" s="9"/>
      <c r="D21" s="9"/>
      <c r="E21" s="80"/>
      <c r="F21" s="80"/>
      <c r="G21" s="80"/>
      <c r="H21" s="16"/>
      <c r="I21" s="16"/>
      <c r="J21" s="16"/>
      <c r="K21" s="80"/>
      <c r="L21" s="80"/>
      <c r="M21" s="80"/>
    </row>
  </sheetData>
  <customSheetViews>
    <customSheetView guid="{317D3D83-AACA-40F7-8006-3175597A202A}" showGridLines="0">
      <selection sqref="A1:M1"/>
      <pageMargins left="0.7" right="0.7" top="0.75" bottom="0.75" header="0.3" footer="0.3"/>
      <pageSetup paperSize="9" orientation="portrait" r:id="rId1"/>
    </customSheetView>
    <customSheetView guid="{BA2EDF17-FDDF-46B2-A4BE-72FB311EBCAF}" showGridLines="0">
      <selection activeCell="B10" sqref="B10"/>
      <pageMargins left="0.7" right="0.7" top="0.75" bottom="0.75" header="0.3" footer="0.3"/>
      <pageSetup paperSize="9" orientation="portrait" r:id="rId2"/>
    </customSheetView>
    <customSheetView guid="{587CB59E-8194-466A-825B-36D9E2C9E12C}" showGridLines="0">
      <selection activeCell="B10" sqref="B10"/>
      <pageMargins left="0.7" right="0.7" top="0.75" bottom="0.75" header="0.3" footer="0.3"/>
      <pageSetup paperSize="9" orientation="portrait" r:id="rId3"/>
    </customSheetView>
    <customSheetView guid="{DF4DF86E-F87E-4853-B44F-4F4D647D71FF}" showGridLines="0">
      <selection activeCell="B10" sqref="B10"/>
      <pageMargins left="0.7" right="0.7" top="0.75" bottom="0.75" header="0.3" footer="0.3"/>
      <pageSetup paperSize="9" orientation="portrait" r:id="rId4"/>
    </customSheetView>
  </customSheetViews>
  <mergeCells count="10">
    <mergeCell ref="H4:J4"/>
    <mergeCell ref="K4:M4"/>
    <mergeCell ref="E3:M3"/>
    <mergeCell ref="A1:M1"/>
    <mergeCell ref="A3:A5"/>
    <mergeCell ref="B3:B5"/>
    <mergeCell ref="C3:C5"/>
    <mergeCell ref="D3:D5"/>
    <mergeCell ref="E4:G4"/>
    <mergeCell ref="A2:M2"/>
  </mergeCell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T1_Pick_List!$Q:$Q</xm:f>
          </x14:formula1>
          <xm:sqref>B834:B1048576</xm:sqref>
        </x14:dataValidation>
        <x14:dataValidation type="list" allowBlank="1" showInputMessage="1" showErrorMessage="1">
          <x14:formula1>
            <xm:f>T1_Pick_List!$P$2:$P$2001</xm:f>
          </x14:formula1>
          <xm:sqref>B6:B833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L86"/>
  <sheetViews>
    <sheetView showGridLines="0" zoomScaleNormal="100" workbookViewId="0">
      <selection sqref="A1:L1"/>
    </sheetView>
  </sheetViews>
  <sheetFormatPr defaultColWidth="8.7109375" defaultRowHeight="15"/>
  <cols>
    <col min="1" max="1" width="92.7109375" style="22" customWidth="1"/>
    <col min="2" max="11" width="8.7109375" style="22" customWidth="1"/>
    <col min="12" max="12" width="65.28515625" style="22" customWidth="1"/>
    <col min="13" max="16384" width="8.7109375" style="22"/>
  </cols>
  <sheetData>
    <row r="1" spans="1:12" customFormat="1" ht="33" customHeight="1">
      <c r="A1" s="671" t="s">
        <v>441</v>
      </c>
      <c r="B1" s="637"/>
      <c r="C1" s="637"/>
      <c r="D1" s="637"/>
      <c r="E1" s="637"/>
      <c r="F1" s="637"/>
      <c r="G1" s="637"/>
      <c r="H1" s="664"/>
      <c r="I1" s="664"/>
      <c r="J1" s="664"/>
      <c r="K1" s="664"/>
      <c r="L1" s="664"/>
    </row>
    <row r="2" spans="1:12" customFormat="1" ht="33" customHeight="1">
      <c r="A2" s="668" t="s">
        <v>444</v>
      </c>
      <c r="B2" s="669"/>
      <c r="C2" s="669"/>
      <c r="D2" s="669"/>
      <c r="E2" s="669"/>
      <c r="F2" s="669"/>
      <c r="G2" s="669"/>
      <c r="H2" s="669"/>
      <c r="I2" s="669"/>
      <c r="J2" s="669"/>
      <c r="K2" s="669"/>
      <c r="L2" s="645"/>
    </row>
    <row r="3" spans="1:12" ht="16.899999999999999" customHeight="1">
      <c r="A3" s="81"/>
      <c r="B3" s="35">
        <v>2017</v>
      </c>
      <c r="C3" s="35">
        <v>2018</v>
      </c>
      <c r="D3" s="36">
        <v>2019</v>
      </c>
      <c r="E3" s="56">
        <v>2020</v>
      </c>
      <c r="F3" s="35">
        <v>2021</v>
      </c>
      <c r="G3" s="35">
        <v>2022</v>
      </c>
      <c r="H3" s="35">
        <v>2023</v>
      </c>
      <c r="I3" s="35">
        <v>2024</v>
      </c>
      <c r="J3" s="35">
        <v>2025</v>
      </c>
      <c r="K3" s="35">
        <v>2026</v>
      </c>
      <c r="L3" s="672" t="s">
        <v>70</v>
      </c>
    </row>
    <row r="4" spans="1:12" ht="15.75">
      <c r="A4" s="49" t="s">
        <v>71</v>
      </c>
      <c r="B4" s="42"/>
      <c r="C4" s="42"/>
      <c r="D4" s="43"/>
      <c r="E4" s="44"/>
      <c r="F4" s="42"/>
      <c r="G4" s="42"/>
      <c r="H4" s="42"/>
      <c r="I4" s="42"/>
      <c r="J4" s="42"/>
      <c r="K4" s="42"/>
      <c r="L4" s="673"/>
    </row>
    <row r="5" spans="1:12" ht="15.75">
      <c r="A5" s="49" t="s">
        <v>72</v>
      </c>
      <c r="B5" s="37"/>
      <c r="C5" s="37"/>
      <c r="D5" s="38"/>
      <c r="E5" s="44"/>
      <c r="F5" s="42"/>
      <c r="G5" s="42"/>
      <c r="H5" s="42"/>
      <c r="I5" s="42"/>
      <c r="J5" s="42"/>
      <c r="K5" s="42"/>
      <c r="L5" s="673"/>
    </row>
    <row r="6" spans="1:12" ht="15" customHeight="1">
      <c r="A6" s="39" t="s">
        <v>73</v>
      </c>
      <c r="B6" s="39">
        <f>B7+B16+B22+B29+B39+B46+B53+B60+B67+B76</f>
        <v>0</v>
      </c>
      <c r="C6" s="39">
        <f t="shared" ref="C6:J6" si="0">C7+C16+C22+C29+C39+C46+C53+C60+C67+C76</f>
        <v>0</v>
      </c>
      <c r="D6" s="40">
        <f t="shared" si="0"/>
        <v>0</v>
      </c>
      <c r="E6" s="39">
        <f t="shared" si="0"/>
        <v>0</v>
      </c>
      <c r="F6" s="39">
        <f>F7+F16+F22+F29+F39+F46+F53+F60+F67+F76</f>
        <v>0</v>
      </c>
      <c r="G6" s="39">
        <f t="shared" si="0"/>
        <v>0</v>
      </c>
      <c r="H6" s="39">
        <f t="shared" si="0"/>
        <v>0</v>
      </c>
      <c r="I6" s="39">
        <f t="shared" si="0"/>
        <v>0</v>
      </c>
      <c r="J6" s="39">
        <f t="shared" si="0"/>
        <v>0</v>
      </c>
      <c r="K6" s="39">
        <f>K7+K16+K22+K29+K39+K46+K53+K60+K67+K76</f>
        <v>0</v>
      </c>
      <c r="L6" s="673"/>
    </row>
    <row r="7" spans="1:12" ht="15" customHeight="1">
      <c r="A7" s="34" t="s">
        <v>74</v>
      </c>
      <c r="B7" s="33">
        <f>+SUM(B8:B15)</f>
        <v>0</v>
      </c>
      <c r="C7" s="33">
        <f t="shared" ref="C7:J7" si="1">+SUM(C8:C15)</f>
        <v>0</v>
      </c>
      <c r="D7" s="41">
        <f t="shared" si="1"/>
        <v>0</v>
      </c>
      <c r="E7" s="33">
        <f>+SUM(E8:E15)</f>
        <v>0</v>
      </c>
      <c r="F7" s="33">
        <f t="shared" si="1"/>
        <v>0</v>
      </c>
      <c r="G7" s="33">
        <f t="shared" si="1"/>
        <v>0</v>
      </c>
      <c r="H7" s="33">
        <f t="shared" si="1"/>
        <v>0</v>
      </c>
      <c r="I7" s="33">
        <f t="shared" si="1"/>
        <v>0</v>
      </c>
      <c r="J7" s="33">
        <f t="shared" si="1"/>
        <v>0</v>
      </c>
      <c r="K7" s="33">
        <f>+SUM(K8:K15)</f>
        <v>0</v>
      </c>
      <c r="L7" s="674"/>
    </row>
    <row r="8" spans="1:12" ht="15" customHeight="1">
      <c r="A8" s="32" t="s">
        <v>75</v>
      </c>
      <c r="B8" s="45"/>
      <c r="C8" s="45"/>
      <c r="D8" s="46"/>
      <c r="E8" s="45"/>
      <c r="F8" s="45"/>
      <c r="G8" s="45"/>
      <c r="H8" s="45"/>
      <c r="I8" s="45"/>
      <c r="J8" s="45"/>
      <c r="K8" s="45"/>
      <c r="L8" s="50"/>
    </row>
    <row r="9" spans="1:12" ht="15" customHeight="1">
      <c r="A9" s="32" t="s">
        <v>76</v>
      </c>
      <c r="B9" s="45"/>
      <c r="C9" s="45"/>
      <c r="D9" s="46"/>
      <c r="E9" s="45"/>
      <c r="F9" s="45"/>
      <c r="G9" s="45"/>
      <c r="H9" s="45"/>
      <c r="I9" s="45"/>
      <c r="J9" s="45"/>
      <c r="K9" s="45"/>
      <c r="L9" s="50"/>
    </row>
    <row r="10" spans="1:12" ht="15" customHeight="1">
      <c r="A10" s="32" t="s">
        <v>77</v>
      </c>
      <c r="B10" s="45"/>
      <c r="C10" s="45"/>
      <c r="D10" s="46"/>
      <c r="E10" s="45"/>
      <c r="F10" s="45"/>
      <c r="G10" s="45"/>
      <c r="H10" s="45"/>
      <c r="I10" s="45"/>
      <c r="J10" s="45"/>
      <c r="K10" s="45"/>
      <c r="L10" s="50"/>
    </row>
    <row r="11" spans="1:12" ht="15" customHeight="1">
      <c r="A11" s="32" t="s">
        <v>78</v>
      </c>
      <c r="B11" s="45"/>
      <c r="C11" s="45"/>
      <c r="D11" s="46"/>
      <c r="E11" s="45"/>
      <c r="F11" s="45"/>
      <c r="G11" s="45"/>
      <c r="H11" s="45"/>
      <c r="I11" s="45"/>
      <c r="J11" s="45"/>
      <c r="K11" s="45"/>
      <c r="L11" s="50"/>
    </row>
    <row r="12" spans="1:12" ht="15" customHeight="1">
      <c r="A12" s="32" t="s">
        <v>79</v>
      </c>
      <c r="B12" s="45"/>
      <c r="C12" s="45"/>
      <c r="D12" s="46"/>
      <c r="E12" s="45"/>
      <c r="F12" s="45"/>
      <c r="G12" s="45"/>
      <c r="H12" s="45"/>
      <c r="I12" s="45"/>
      <c r="J12" s="45"/>
      <c r="K12" s="45"/>
      <c r="L12" s="50"/>
    </row>
    <row r="13" spans="1:12" ht="15" customHeight="1">
      <c r="A13" s="32" t="s">
        <v>80</v>
      </c>
      <c r="B13" s="45"/>
      <c r="C13" s="45"/>
      <c r="D13" s="46"/>
      <c r="E13" s="45"/>
      <c r="F13" s="45"/>
      <c r="G13" s="45"/>
      <c r="H13" s="45"/>
      <c r="I13" s="45"/>
      <c r="J13" s="45"/>
      <c r="K13" s="45"/>
      <c r="L13" s="50"/>
    </row>
    <row r="14" spans="1:12" ht="15" customHeight="1">
      <c r="A14" s="32" t="s">
        <v>81</v>
      </c>
      <c r="B14" s="45"/>
      <c r="C14" s="45"/>
      <c r="D14" s="46"/>
      <c r="E14" s="45"/>
      <c r="F14" s="45"/>
      <c r="G14" s="45"/>
      <c r="H14" s="45"/>
      <c r="I14" s="45"/>
      <c r="J14" s="45"/>
      <c r="K14" s="45"/>
      <c r="L14" s="50"/>
    </row>
    <row r="15" spans="1:12" ht="15" customHeight="1">
      <c r="A15" s="51" t="s">
        <v>82</v>
      </c>
      <c r="B15" s="47"/>
      <c r="C15" s="47"/>
      <c r="D15" s="48"/>
      <c r="E15" s="47"/>
      <c r="F15" s="47"/>
      <c r="G15" s="47"/>
      <c r="H15" s="47"/>
      <c r="I15" s="47"/>
      <c r="J15" s="47"/>
      <c r="K15" s="47"/>
      <c r="L15" s="52"/>
    </row>
    <row r="16" spans="1:12" ht="15" customHeight="1">
      <c r="A16" s="34" t="s">
        <v>83</v>
      </c>
      <c r="B16" s="33">
        <f>+SUM(B17:B21)</f>
        <v>0</v>
      </c>
      <c r="C16" s="33">
        <f t="shared" ref="C16:J16" si="2">+SUM(C17:C21)</f>
        <v>0</v>
      </c>
      <c r="D16" s="41">
        <f t="shared" si="2"/>
        <v>0</v>
      </c>
      <c r="E16" s="33">
        <f t="shared" si="2"/>
        <v>0</v>
      </c>
      <c r="F16" s="33">
        <f t="shared" si="2"/>
        <v>0</v>
      </c>
      <c r="G16" s="33">
        <f t="shared" si="2"/>
        <v>0</v>
      </c>
      <c r="H16" s="33">
        <f t="shared" si="2"/>
        <v>0</v>
      </c>
      <c r="I16" s="33">
        <f t="shared" si="2"/>
        <v>0</v>
      </c>
      <c r="J16" s="33">
        <f t="shared" si="2"/>
        <v>0</v>
      </c>
      <c r="K16" s="33">
        <f>+SUM(K17:K21)</f>
        <v>0</v>
      </c>
      <c r="L16" s="55"/>
    </row>
    <row r="17" spans="1:12" ht="15" customHeight="1">
      <c r="A17" s="32" t="s">
        <v>84</v>
      </c>
      <c r="B17" s="45"/>
      <c r="C17" s="45"/>
      <c r="D17" s="46"/>
      <c r="E17" s="45"/>
      <c r="F17" s="45"/>
      <c r="G17" s="45"/>
      <c r="H17" s="45"/>
      <c r="I17" s="45"/>
      <c r="J17" s="45"/>
      <c r="K17" s="45"/>
      <c r="L17" s="50"/>
    </row>
    <row r="18" spans="1:12" ht="15" customHeight="1">
      <c r="A18" s="32" t="s">
        <v>85</v>
      </c>
      <c r="B18" s="45"/>
      <c r="C18" s="45"/>
      <c r="D18" s="46"/>
      <c r="E18" s="45"/>
      <c r="F18" s="45"/>
      <c r="G18" s="45"/>
      <c r="H18" s="45"/>
      <c r="I18" s="45"/>
      <c r="J18" s="45"/>
      <c r="K18" s="45"/>
      <c r="L18" s="50"/>
    </row>
    <row r="19" spans="1:12" ht="15" customHeight="1">
      <c r="A19" s="32" t="s">
        <v>86</v>
      </c>
      <c r="B19" s="45"/>
      <c r="C19" s="45"/>
      <c r="D19" s="46"/>
      <c r="E19" s="45"/>
      <c r="F19" s="45"/>
      <c r="G19" s="45"/>
      <c r="H19" s="45"/>
      <c r="I19" s="45"/>
      <c r="J19" s="45"/>
      <c r="K19" s="45"/>
      <c r="L19" s="50"/>
    </row>
    <row r="20" spans="1:12" ht="15" customHeight="1">
      <c r="A20" s="32" t="s">
        <v>87</v>
      </c>
      <c r="B20" s="45"/>
      <c r="C20" s="45"/>
      <c r="D20" s="46"/>
      <c r="E20" s="45"/>
      <c r="F20" s="45"/>
      <c r="G20" s="45"/>
      <c r="H20" s="45"/>
      <c r="I20" s="45"/>
      <c r="J20" s="45"/>
      <c r="K20" s="45"/>
      <c r="L20" s="50"/>
    </row>
    <row r="21" spans="1:12" ht="15" customHeight="1">
      <c r="A21" s="51" t="s">
        <v>88</v>
      </c>
      <c r="B21" s="45"/>
      <c r="C21" s="45"/>
      <c r="D21" s="46"/>
      <c r="E21" s="45"/>
      <c r="F21" s="45"/>
      <c r="G21" s="45"/>
      <c r="H21" s="45"/>
      <c r="I21" s="45"/>
      <c r="J21" s="45"/>
      <c r="K21" s="45"/>
      <c r="L21" s="50"/>
    </row>
    <row r="22" spans="1:12" ht="15" customHeight="1">
      <c r="A22" s="34" t="s">
        <v>89</v>
      </c>
      <c r="B22" s="33">
        <f>+SUM(B23:B28)</f>
        <v>0</v>
      </c>
      <c r="C22" s="33">
        <f t="shared" ref="C22" si="3">+SUM(C23:C28)</f>
        <v>0</v>
      </c>
      <c r="D22" s="41">
        <f>+SUM(D23:D28)</f>
        <v>0</v>
      </c>
      <c r="E22" s="33">
        <f>+SUM(E23:E28)</f>
        <v>0</v>
      </c>
      <c r="F22" s="33">
        <f t="shared" ref="F22:J22" si="4">+SUM(F23:F28)</f>
        <v>0</v>
      </c>
      <c r="G22" s="33">
        <f t="shared" si="4"/>
        <v>0</v>
      </c>
      <c r="H22" s="33">
        <f t="shared" si="4"/>
        <v>0</v>
      </c>
      <c r="I22" s="33">
        <f t="shared" si="4"/>
        <v>0</v>
      </c>
      <c r="J22" s="33">
        <f t="shared" si="4"/>
        <v>0</v>
      </c>
      <c r="K22" s="33">
        <f>+SUM(K23:K28)</f>
        <v>0</v>
      </c>
      <c r="L22" s="55"/>
    </row>
    <row r="23" spans="1:12" ht="15" customHeight="1">
      <c r="A23" s="32" t="s">
        <v>90</v>
      </c>
      <c r="B23" s="45"/>
      <c r="C23" s="45"/>
      <c r="D23" s="46"/>
      <c r="E23" s="45"/>
      <c r="F23" s="45"/>
      <c r="G23" s="45"/>
      <c r="H23" s="45"/>
      <c r="I23" s="45"/>
      <c r="J23" s="45"/>
      <c r="K23" s="45"/>
      <c r="L23" s="50"/>
    </row>
    <row r="24" spans="1:12" ht="15" customHeight="1">
      <c r="A24" s="32" t="s">
        <v>91</v>
      </c>
      <c r="B24" s="45"/>
      <c r="C24" s="45"/>
      <c r="D24" s="46"/>
      <c r="E24" s="45"/>
      <c r="F24" s="45"/>
      <c r="G24" s="45"/>
      <c r="H24" s="45"/>
      <c r="I24" s="45"/>
      <c r="J24" s="45"/>
      <c r="K24" s="45"/>
      <c r="L24" s="50"/>
    </row>
    <row r="25" spans="1:12" ht="15" customHeight="1">
      <c r="A25" s="32" t="s">
        <v>92</v>
      </c>
      <c r="B25" s="45"/>
      <c r="C25" s="45"/>
      <c r="D25" s="46"/>
      <c r="E25" s="45"/>
      <c r="F25" s="45"/>
      <c r="G25" s="45"/>
      <c r="H25" s="45"/>
      <c r="I25" s="45"/>
      <c r="J25" s="45"/>
      <c r="K25" s="45"/>
      <c r="L25" s="50"/>
    </row>
    <row r="26" spans="1:12" ht="15" customHeight="1">
      <c r="A26" s="32" t="s">
        <v>93</v>
      </c>
      <c r="B26" s="45"/>
      <c r="C26" s="45"/>
      <c r="D26" s="46"/>
      <c r="E26" s="45"/>
      <c r="F26" s="45"/>
      <c r="G26" s="45"/>
      <c r="H26" s="45"/>
      <c r="I26" s="45"/>
      <c r="J26" s="45"/>
      <c r="K26" s="45"/>
      <c r="L26" s="50"/>
    </row>
    <row r="27" spans="1:12" ht="15" customHeight="1">
      <c r="A27" s="32" t="s">
        <v>94</v>
      </c>
      <c r="B27" s="45"/>
      <c r="C27" s="45"/>
      <c r="D27" s="46"/>
      <c r="E27" s="45"/>
      <c r="F27" s="45"/>
      <c r="G27" s="45"/>
      <c r="H27" s="45"/>
      <c r="I27" s="45"/>
      <c r="J27" s="45"/>
      <c r="K27" s="45"/>
      <c r="L27" s="50"/>
    </row>
    <row r="28" spans="1:12" ht="15" customHeight="1">
      <c r="A28" s="51" t="s">
        <v>95</v>
      </c>
      <c r="B28" s="45"/>
      <c r="C28" s="45"/>
      <c r="D28" s="46"/>
      <c r="E28" s="45"/>
      <c r="F28" s="45"/>
      <c r="G28" s="45"/>
      <c r="H28" s="45"/>
      <c r="I28" s="45"/>
      <c r="J28" s="45"/>
      <c r="K28" s="45"/>
      <c r="L28" s="50"/>
    </row>
    <row r="29" spans="1:12" ht="15" customHeight="1">
      <c r="A29" s="34" t="s">
        <v>96</v>
      </c>
      <c r="B29" s="33">
        <f>+SUM(B30:B38)</f>
        <v>0</v>
      </c>
      <c r="C29" s="33">
        <f t="shared" ref="C29:D29" si="5">+SUM(C30:C38)</f>
        <v>0</v>
      </c>
      <c r="D29" s="41">
        <f t="shared" si="5"/>
        <v>0</v>
      </c>
      <c r="E29" s="33">
        <f>+SUM(E30:E38)</f>
        <v>0</v>
      </c>
      <c r="F29" s="33">
        <f t="shared" ref="F29:J29" si="6">+SUM(F30:F38)</f>
        <v>0</v>
      </c>
      <c r="G29" s="33">
        <f t="shared" si="6"/>
        <v>0</v>
      </c>
      <c r="H29" s="33">
        <f t="shared" si="6"/>
        <v>0</v>
      </c>
      <c r="I29" s="33">
        <f t="shared" si="6"/>
        <v>0</v>
      </c>
      <c r="J29" s="33">
        <f t="shared" si="6"/>
        <v>0</v>
      </c>
      <c r="K29" s="33">
        <f>+SUM(K30:K38)</f>
        <v>0</v>
      </c>
      <c r="L29" s="55"/>
    </row>
    <row r="30" spans="1:12" ht="15" customHeight="1">
      <c r="A30" s="32" t="s">
        <v>97</v>
      </c>
      <c r="B30" s="45"/>
      <c r="C30" s="45"/>
      <c r="D30" s="46"/>
      <c r="E30" s="45"/>
      <c r="F30" s="45"/>
      <c r="G30" s="45"/>
      <c r="H30" s="45"/>
      <c r="I30" s="45"/>
      <c r="J30" s="45"/>
      <c r="K30" s="45"/>
      <c r="L30" s="50"/>
    </row>
    <row r="31" spans="1:12" ht="15" customHeight="1">
      <c r="A31" s="32" t="s">
        <v>98</v>
      </c>
      <c r="B31" s="45"/>
      <c r="C31" s="45"/>
      <c r="D31" s="46"/>
      <c r="E31" s="45"/>
      <c r="F31" s="45"/>
      <c r="G31" s="45"/>
      <c r="H31" s="45"/>
      <c r="I31" s="45"/>
      <c r="J31" s="45"/>
      <c r="K31" s="45"/>
      <c r="L31" s="50"/>
    </row>
    <row r="32" spans="1:12" ht="15" customHeight="1">
      <c r="A32" s="32" t="s">
        <v>99</v>
      </c>
      <c r="B32" s="45"/>
      <c r="C32" s="45"/>
      <c r="D32" s="46"/>
      <c r="E32" s="45"/>
      <c r="F32" s="45"/>
      <c r="G32" s="45"/>
      <c r="H32" s="45"/>
      <c r="I32" s="45"/>
      <c r="J32" s="45"/>
      <c r="K32" s="45"/>
      <c r="L32" s="50"/>
    </row>
    <row r="33" spans="1:12" ht="15" customHeight="1">
      <c r="A33" s="32" t="s">
        <v>100</v>
      </c>
      <c r="B33" s="45"/>
      <c r="C33" s="45"/>
      <c r="D33" s="46"/>
      <c r="E33" s="45"/>
      <c r="F33" s="45"/>
      <c r="G33" s="45"/>
      <c r="H33" s="45"/>
      <c r="I33" s="45"/>
      <c r="J33" s="45"/>
      <c r="K33" s="45"/>
      <c r="L33" s="50"/>
    </row>
    <row r="34" spans="1:12" ht="15" customHeight="1">
      <c r="A34" s="32" t="s">
        <v>101</v>
      </c>
      <c r="B34" s="45"/>
      <c r="C34" s="45"/>
      <c r="D34" s="46"/>
      <c r="E34" s="45"/>
      <c r="F34" s="45"/>
      <c r="G34" s="45"/>
      <c r="H34" s="45"/>
      <c r="I34" s="45"/>
      <c r="J34" s="45"/>
      <c r="K34" s="45"/>
      <c r="L34" s="50"/>
    </row>
    <row r="35" spans="1:12" ht="15" customHeight="1">
      <c r="A35" s="32" t="s">
        <v>102</v>
      </c>
      <c r="B35" s="45"/>
      <c r="C35" s="45"/>
      <c r="D35" s="46"/>
      <c r="E35" s="45"/>
      <c r="F35" s="45"/>
      <c r="G35" s="45"/>
      <c r="H35" s="45"/>
      <c r="I35" s="45"/>
      <c r="J35" s="45"/>
      <c r="K35" s="45"/>
      <c r="L35" s="50"/>
    </row>
    <row r="36" spans="1:12" ht="15" customHeight="1">
      <c r="A36" s="32" t="s">
        <v>103</v>
      </c>
      <c r="B36" s="45"/>
      <c r="C36" s="45"/>
      <c r="D36" s="46"/>
      <c r="E36" s="45"/>
      <c r="F36" s="45"/>
      <c r="G36" s="45"/>
      <c r="H36" s="45"/>
      <c r="I36" s="45"/>
      <c r="J36" s="45"/>
      <c r="K36" s="45"/>
      <c r="L36" s="50"/>
    </row>
    <row r="37" spans="1:12" ht="15" customHeight="1">
      <c r="A37" s="32" t="s">
        <v>104</v>
      </c>
      <c r="B37" s="45"/>
      <c r="C37" s="45"/>
      <c r="D37" s="46"/>
      <c r="E37" s="45"/>
      <c r="F37" s="45"/>
      <c r="G37" s="45"/>
      <c r="H37" s="45"/>
      <c r="I37" s="45"/>
      <c r="J37" s="45"/>
      <c r="K37" s="45"/>
      <c r="L37" s="50"/>
    </row>
    <row r="38" spans="1:12" ht="15" customHeight="1">
      <c r="A38" s="51" t="s">
        <v>105</v>
      </c>
      <c r="B38" s="45"/>
      <c r="C38" s="45"/>
      <c r="D38" s="46"/>
      <c r="E38" s="45"/>
      <c r="F38" s="45"/>
      <c r="G38" s="45"/>
      <c r="H38" s="45"/>
      <c r="I38" s="45"/>
      <c r="J38" s="45"/>
      <c r="K38" s="45"/>
      <c r="L38" s="50"/>
    </row>
    <row r="39" spans="1:12" ht="15" customHeight="1">
      <c r="A39" s="34" t="s">
        <v>106</v>
      </c>
      <c r="B39" s="33">
        <f>+SUM(B40:B45)</f>
        <v>0</v>
      </c>
      <c r="C39" s="33">
        <f t="shared" ref="C39:D39" si="7">+SUM(C40:C45)</f>
        <v>0</v>
      </c>
      <c r="D39" s="41">
        <f t="shared" si="7"/>
        <v>0</v>
      </c>
      <c r="E39" s="33">
        <f>+SUM(E40:E45)</f>
        <v>0</v>
      </c>
      <c r="F39" s="33">
        <f t="shared" ref="F39:J39" si="8">+SUM(F40:F45)</f>
        <v>0</v>
      </c>
      <c r="G39" s="33">
        <f t="shared" si="8"/>
        <v>0</v>
      </c>
      <c r="H39" s="33">
        <f t="shared" si="8"/>
        <v>0</v>
      </c>
      <c r="I39" s="33">
        <f t="shared" si="8"/>
        <v>0</v>
      </c>
      <c r="J39" s="33">
        <f t="shared" si="8"/>
        <v>0</v>
      </c>
      <c r="K39" s="33">
        <f>+SUM(K40:K45)</f>
        <v>0</v>
      </c>
      <c r="L39" s="55"/>
    </row>
    <row r="40" spans="1:12" ht="15" customHeight="1">
      <c r="A40" s="32" t="s">
        <v>107</v>
      </c>
      <c r="B40" s="45"/>
      <c r="C40" s="45"/>
      <c r="D40" s="46"/>
      <c r="E40" s="45"/>
      <c r="F40" s="45"/>
      <c r="G40" s="45"/>
      <c r="H40" s="45"/>
      <c r="I40" s="45"/>
      <c r="J40" s="45"/>
      <c r="K40" s="45"/>
      <c r="L40" s="50"/>
    </row>
    <row r="41" spans="1:12" ht="15" customHeight="1">
      <c r="A41" s="32" t="s">
        <v>108</v>
      </c>
      <c r="B41" s="45"/>
      <c r="C41" s="45"/>
      <c r="D41" s="46"/>
      <c r="E41" s="45"/>
      <c r="F41" s="45"/>
      <c r="G41" s="45"/>
      <c r="H41" s="45"/>
      <c r="I41" s="45"/>
      <c r="J41" s="45"/>
      <c r="K41" s="45"/>
      <c r="L41" s="50"/>
    </row>
    <row r="42" spans="1:12" ht="15" customHeight="1">
      <c r="A42" s="32" t="s">
        <v>109</v>
      </c>
      <c r="B42" s="45"/>
      <c r="C42" s="45"/>
      <c r="D42" s="46"/>
      <c r="E42" s="45"/>
      <c r="F42" s="45"/>
      <c r="G42" s="45"/>
      <c r="H42" s="45"/>
      <c r="I42" s="45"/>
      <c r="J42" s="45"/>
      <c r="K42" s="45"/>
      <c r="L42" s="50"/>
    </row>
    <row r="43" spans="1:12" ht="15" customHeight="1">
      <c r="A43" s="32" t="s">
        <v>110</v>
      </c>
      <c r="B43" s="45"/>
      <c r="C43" s="45"/>
      <c r="D43" s="46"/>
      <c r="E43" s="45"/>
      <c r="F43" s="45"/>
      <c r="G43" s="45"/>
      <c r="H43" s="45"/>
      <c r="I43" s="45"/>
      <c r="J43" s="45"/>
      <c r="K43" s="45"/>
      <c r="L43" s="50"/>
    </row>
    <row r="44" spans="1:12" ht="15" customHeight="1">
      <c r="A44" s="32" t="s">
        <v>111</v>
      </c>
      <c r="B44" s="45"/>
      <c r="C44" s="45"/>
      <c r="D44" s="46"/>
      <c r="E44" s="45"/>
      <c r="F44" s="45"/>
      <c r="G44" s="45"/>
      <c r="H44" s="45"/>
      <c r="I44" s="45"/>
      <c r="J44" s="45"/>
      <c r="K44" s="45"/>
      <c r="L44" s="50"/>
    </row>
    <row r="45" spans="1:12" ht="15" customHeight="1">
      <c r="A45" s="51" t="s">
        <v>112</v>
      </c>
      <c r="B45" s="45"/>
      <c r="C45" s="45"/>
      <c r="D45" s="46"/>
      <c r="E45" s="45"/>
      <c r="F45" s="45"/>
      <c r="G45" s="45"/>
      <c r="H45" s="45"/>
      <c r="I45" s="45"/>
      <c r="J45" s="45"/>
      <c r="K45" s="45"/>
      <c r="L45" s="50"/>
    </row>
    <row r="46" spans="1:12" ht="15" customHeight="1">
      <c r="A46" s="34" t="s">
        <v>113</v>
      </c>
      <c r="B46" s="33">
        <f>+SUM(B47:B52)</f>
        <v>0</v>
      </c>
      <c r="C46" s="33">
        <f t="shared" ref="C46" si="9">+SUM(C47:C52)</f>
        <v>0</v>
      </c>
      <c r="D46" s="41">
        <f>+SUM(D47:D52)</f>
        <v>0</v>
      </c>
      <c r="E46" s="33">
        <f t="shared" ref="E46:J46" si="10">+SUM(E47:E52)</f>
        <v>0</v>
      </c>
      <c r="F46" s="33">
        <f t="shared" si="10"/>
        <v>0</v>
      </c>
      <c r="G46" s="33">
        <f t="shared" si="10"/>
        <v>0</v>
      </c>
      <c r="H46" s="33">
        <f t="shared" si="10"/>
        <v>0</v>
      </c>
      <c r="I46" s="33">
        <f t="shared" si="10"/>
        <v>0</v>
      </c>
      <c r="J46" s="33">
        <f t="shared" si="10"/>
        <v>0</v>
      </c>
      <c r="K46" s="33">
        <f>+SUM(K47:K52)</f>
        <v>0</v>
      </c>
      <c r="L46" s="55"/>
    </row>
    <row r="47" spans="1:12" ht="15" customHeight="1">
      <c r="A47" s="32" t="s">
        <v>114</v>
      </c>
      <c r="B47" s="45"/>
      <c r="C47" s="45"/>
      <c r="D47" s="46"/>
      <c r="E47" s="45"/>
      <c r="F47" s="45"/>
      <c r="G47" s="45"/>
      <c r="H47" s="45"/>
      <c r="I47" s="45"/>
      <c r="J47" s="45"/>
      <c r="K47" s="45"/>
      <c r="L47" s="50"/>
    </row>
    <row r="48" spans="1:12" ht="15" customHeight="1">
      <c r="A48" s="32" t="s">
        <v>115</v>
      </c>
      <c r="B48" s="45"/>
      <c r="C48" s="45"/>
      <c r="D48" s="46"/>
      <c r="E48" s="45"/>
      <c r="F48" s="45"/>
      <c r="G48" s="45"/>
      <c r="H48" s="45"/>
      <c r="I48" s="45"/>
      <c r="J48" s="45"/>
      <c r="K48" s="45"/>
      <c r="L48" s="50"/>
    </row>
    <row r="49" spans="1:12" ht="15" customHeight="1">
      <c r="A49" s="32" t="s">
        <v>116</v>
      </c>
      <c r="B49" s="45"/>
      <c r="C49" s="45"/>
      <c r="D49" s="46"/>
      <c r="E49" s="45"/>
      <c r="F49" s="45"/>
      <c r="G49" s="45"/>
      <c r="H49" s="45"/>
      <c r="I49" s="45"/>
      <c r="J49" s="45"/>
      <c r="K49" s="45"/>
      <c r="L49" s="50"/>
    </row>
    <row r="50" spans="1:12" ht="15" customHeight="1">
      <c r="A50" s="32" t="s">
        <v>117</v>
      </c>
      <c r="B50" s="45"/>
      <c r="C50" s="45"/>
      <c r="D50" s="46"/>
      <c r="E50" s="45"/>
      <c r="F50" s="45"/>
      <c r="G50" s="45"/>
      <c r="H50" s="45"/>
      <c r="I50" s="45"/>
      <c r="J50" s="45"/>
      <c r="K50" s="45"/>
      <c r="L50" s="50"/>
    </row>
    <row r="51" spans="1:12" ht="15" customHeight="1">
      <c r="A51" s="32" t="s">
        <v>118</v>
      </c>
      <c r="B51" s="45"/>
      <c r="C51" s="45"/>
      <c r="D51" s="46"/>
      <c r="E51" s="45"/>
      <c r="F51" s="45"/>
      <c r="G51" s="45"/>
      <c r="H51" s="45"/>
      <c r="I51" s="45"/>
      <c r="J51" s="45"/>
      <c r="K51" s="45"/>
      <c r="L51" s="50"/>
    </row>
    <row r="52" spans="1:12" ht="15" customHeight="1">
      <c r="A52" s="51" t="s">
        <v>119</v>
      </c>
      <c r="B52" s="45"/>
      <c r="C52" s="45"/>
      <c r="D52" s="46"/>
      <c r="E52" s="45"/>
      <c r="F52" s="45"/>
      <c r="G52" s="45"/>
      <c r="H52" s="45"/>
      <c r="I52" s="45"/>
      <c r="J52" s="45"/>
      <c r="K52" s="45"/>
      <c r="L52" s="50"/>
    </row>
    <row r="53" spans="1:12" ht="15" customHeight="1">
      <c r="A53" s="34" t="s">
        <v>120</v>
      </c>
      <c r="B53" s="33">
        <f>+SUM(B54:B59)</f>
        <v>0</v>
      </c>
      <c r="C53" s="33">
        <f t="shared" ref="C53" si="11">+SUM(C54:C59)</f>
        <v>0</v>
      </c>
      <c r="D53" s="41">
        <f>+SUM(D54:D59)</f>
        <v>0</v>
      </c>
      <c r="E53" s="33">
        <f t="shared" ref="E53:J53" si="12">+SUM(E54:E59)</f>
        <v>0</v>
      </c>
      <c r="F53" s="33">
        <f t="shared" si="12"/>
        <v>0</v>
      </c>
      <c r="G53" s="33">
        <f t="shared" si="12"/>
        <v>0</v>
      </c>
      <c r="H53" s="33">
        <f t="shared" si="12"/>
        <v>0</v>
      </c>
      <c r="I53" s="33">
        <f t="shared" si="12"/>
        <v>0</v>
      </c>
      <c r="J53" s="33">
        <f t="shared" si="12"/>
        <v>0</v>
      </c>
      <c r="K53" s="33">
        <f>+SUM(K54:K59)</f>
        <v>0</v>
      </c>
      <c r="L53" s="55"/>
    </row>
    <row r="54" spans="1:12" ht="15" customHeight="1">
      <c r="A54" s="32" t="s">
        <v>121</v>
      </c>
      <c r="B54" s="45"/>
      <c r="C54" s="45"/>
      <c r="D54" s="46"/>
      <c r="E54" s="45"/>
      <c r="F54" s="45"/>
      <c r="G54" s="45"/>
      <c r="H54" s="45"/>
      <c r="I54" s="45"/>
      <c r="J54" s="45"/>
      <c r="K54" s="45"/>
      <c r="L54" s="50"/>
    </row>
    <row r="55" spans="1:12" ht="15" customHeight="1">
      <c r="A55" s="32" t="s">
        <v>122</v>
      </c>
      <c r="B55" s="45"/>
      <c r="C55" s="45"/>
      <c r="D55" s="46"/>
      <c r="E55" s="45"/>
      <c r="F55" s="45"/>
      <c r="G55" s="45"/>
      <c r="H55" s="45"/>
      <c r="I55" s="45"/>
      <c r="J55" s="45"/>
      <c r="K55" s="45"/>
      <c r="L55" s="50"/>
    </row>
    <row r="56" spans="1:12" ht="15" customHeight="1">
      <c r="A56" s="32" t="s">
        <v>123</v>
      </c>
      <c r="B56" s="45"/>
      <c r="C56" s="45"/>
      <c r="D56" s="46"/>
      <c r="E56" s="45"/>
      <c r="F56" s="45"/>
      <c r="G56" s="45"/>
      <c r="H56" s="45"/>
      <c r="I56" s="45"/>
      <c r="J56" s="45"/>
      <c r="K56" s="45"/>
      <c r="L56" s="50"/>
    </row>
    <row r="57" spans="1:12" ht="15" customHeight="1">
      <c r="A57" s="32" t="s">
        <v>124</v>
      </c>
      <c r="B57" s="45"/>
      <c r="C57" s="45"/>
      <c r="D57" s="46"/>
      <c r="E57" s="45"/>
      <c r="F57" s="45"/>
      <c r="G57" s="45"/>
      <c r="H57" s="45"/>
      <c r="I57" s="45"/>
      <c r="J57" s="45"/>
      <c r="K57" s="45"/>
      <c r="L57" s="50"/>
    </row>
    <row r="58" spans="1:12" ht="15" customHeight="1">
      <c r="A58" s="32" t="s">
        <v>125</v>
      </c>
      <c r="B58" s="45"/>
      <c r="C58" s="45"/>
      <c r="D58" s="46"/>
      <c r="E58" s="45"/>
      <c r="F58" s="45"/>
      <c r="G58" s="45"/>
      <c r="H58" s="45"/>
      <c r="I58" s="45"/>
      <c r="J58" s="45"/>
      <c r="K58" s="45"/>
      <c r="L58" s="50"/>
    </row>
    <row r="59" spans="1:12" ht="15" customHeight="1">
      <c r="A59" s="51" t="s">
        <v>126</v>
      </c>
      <c r="B59" s="45"/>
      <c r="C59" s="45"/>
      <c r="D59" s="46"/>
      <c r="E59" s="45"/>
      <c r="F59" s="45"/>
      <c r="G59" s="45"/>
      <c r="H59" s="45"/>
      <c r="I59" s="45"/>
      <c r="J59" s="45"/>
      <c r="K59" s="45"/>
      <c r="L59" s="50"/>
    </row>
    <row r="60" spans="1:12" ht="15" customHeight="1">
      <c r="A60" s="34" t="s">
        <v>127</v>
      </c>
      <c r="B60" s="33">
        <f>+SUM(B61:B66)</f>
        <v>0</v>
      </c>
      <c r="C60" s="33">
        <f t="shared" ref="C60" si="13">+SUM(C61:C66)</f>
        <v>0</v>
      </c>
      <c r="D60" s="41">
        <f>+SUM(D61:D66)</f>
        <v>0</v>
      </c>
      <c r="E60" s="33">
        <f t="shared" ref="E60:J60" si="14">+SUM(E61:E66)</f>
        <v>0</v>
      </c>
      <c r="F60" s="33">
        <f t="shared" si="14"/>
        <v>0</v>
      </c>
      <c r="G60" s="33">
        <f t="shared" si="14"/>
        <v>0</v>
      </c>
      <c r="H60" s="33">
        <f t="shared" si="14"/>
        <v>0</v>
      </c>
      <c r="I60" s="33">
        <f t="shared" si="14"/>
        <v>0</v>
      </c>
      <c r="J60" s="33">
        <f t="shared" si="14"/>
        <v>0</v>
      </c>
      <c r="K60" s="33">
        <f>+SUM(K61:K66)</f>
        <v>0</v>
      </c>
      <c r="L60" s="55"/>
    </row>
    <row r="61" spans="1:12" ht="15" customHeight="1">
      <c r="A61" s="32" t="s">
        <v>128</v>
      </c>
      <c r="B61" s="45"/>
      <c r="C61" s="45"/>
      <c r="D61" s="46"/>
      <c r="E61" s="45"/>
      <c r="F61" s="45"/>
      <c r="G61" s="45"/>
      <c r="H61" s="45"/>
      <c r="I61" s="45"/>
      <c r="J61" s="45"/>
      <c r="K61" s="45"/>
      <c r="L61" s="50"/>
    </row>
    <row r="62" spans="1:12" ht="15" customHeight="1">
      <c r="A62" s="32" t="s">
        <v>129</v>
      </c>
      <c r="B62" s="45"/>
      <c r="C62" s="45"/>
      <c r="D62" s="46"/>
      <c r="E62" s="45"/>
      <c r="F62" s="45"/>
      <c r="G62" s="45"/>
      <c r="H62" s="45"/>
      <c r="I62" s="45"/>
      <c r="J62" s="45"/>
      <c r="K62" s="45"/>
      <c r="L62" s="50"/>
    </row>
    <row r="63" spans="1:12" ht="15" customHeight="1">
      <c r="A63" s="32" t="s">
        <v>130</v>
      </c>
      <c r="B63" s="45"/>
      <c r="C63" s="45"/>
      <c r="D63" s="46"/>
      <c r="E63" s="45"/>
      <c r="F63" s="45"/>
      <c r="G63" s="45"/>
      <c r="H63" s="45"/>
      <c r="I63" s="45"/>
      <c r="J63" s="45"/>
      <c r="K63" s="45"/>
      <c r="L63" s="50"/>
    </row>
    <row r="64" spans="1:12" ht="15" customHeight="1">
      <c r="A64" s="32" t="s">
        <v>131</v>
      </c>
      <c r="B64" s="45"/>
      <c r="C64" s="45"/>
      <c r="D64" s="46"/>
      <c r="E64" s="45"/>
      <c r="F64" s="45"/>
      <c r="G64" s="45"/>
      <c r="H64" s="45"/>
      <c r="I64" s="45"/>
      <c r="J64" s="45"/>
      <c r="K64" s="45"/>
      <c r="L64" s="50"/>
    </row>
    <row r="65" spans="1:12" ht="15" customHeight="1">
      <c r="A65" s="32" t="s">
        <v>132</v>
      </c>
      <c r="B65" s="45"/>
      <c r="C65" s="45"/>
      <c r="D65" s="46"/>
      <c r="E65" s="45"/>
      <c r="F65" s="45"/>
      <c r="G65" s="45"/>
      <c r="H65" s="45"/>
      <c r="I65" s="45"/>
      <c r="J65" s="45"/>
      <c r="K65" s="45"/>
      <c r="L65" s="50"/>
    </row>
    <row r="66" spans="1:12" ht="15" customHeight="1">
      <c r="A66" s="51" t="s">
        <v>133</v>
      </c>
      <c r="B66" s="45"/>
      <c r="C66" s="45"/>
      <c r="D66" s="46"/>
      <c r="E66" s="45"/>
      <c r="F66" s="45"/>
      <c r="G66" s="45"/>
      <c r="H66" s="45"/>
      <c r="I66" s="45"/>
      <c r="J66" s="45"/>
      <c r="K66" s="45"/>
      <c r="L66" s="50"/>
    </row>
    <row r="67" spans="1:12" ht="15" customHeight="1">
      <c r="A67" s="34" t="s">
        <v>134</v>
      </c>
      <c r="B67" s="33">
        <f>+SUM(B68:B75)</f>
        <v>0</v>
      </c>
      <c r="C67" s="33">
        <f t="shared" ref="C67" si="15">+SUM(C68:C75)</f>
        <v>0</v>
      </c>
      <c r="D67" s="41">
        <f>+SUM(D68:D75)</f>
        <v>0</v>
      </c>
      <c r="E67" s="33">
        <f t="shared" ref="E67:J67" si="16">+SUM(E68:E75)</f>
        <v>0</v>
      </c>
      <c r="F67" s="33">
        <f t="shared" si="16"/>
        <v>0</v>
      </c>
      <c r="G67" s="33">
        <f t="shared" si="16"/>
        <v>0</v>
      </c>
      <c r="H67" s="33">
        <f t="shared" si="16"/>
        <v>0</v>
      </c>
      <c r="I67" s="33">
        <f t="shared" si="16"/>
        <v>0</v>
      </c>
      <c r="J67" s="33">
        <f t="shared" si="16"/>
        <v>0</v>
      </c>
      <c r="K67" s="33">
        <f>+SUM(K68:K75)</f>
        <v>0</v>
      </c>
      <c r="L67" s="55"/>
    </row>
    <row r="68" spans="1:12" ht="15" customHeight="1">
      <c r="A68" s="32" t="s">
        <v>135</v>
      </c>
      <c r="B68" s="45"/>
      <c r="C68" s="45"/>
      <c r="D68" s="46"/>
      <c r="E68" s="45"/>
      <c r="F68" s="45"/>
      <c r="G68" s="45"/>
      <c r="H68" s="45"/>
      <c r="I68" s="45"/>
      <c r="J68" s="45"/>
      <c r="K68" s="45"/>
      <c r="L68" s="50"/>
    </row>
    <row r="69" spans="1:12" ht="15" customHeight="1">
      <c r="A69" s="32" t="s">
        <v>136</v>
      </c>
      <c r="B69" s="45"/>
      <c r="C69" s="45"/>
      <c r="D69" s="46"/>
      <c r="E69" s="45"/>
      <c r="F69" s="45"/>
      <c r="G69" s="45"/>
      <c r="H69" s="45"/>
      <c r="I69" s="45"/>
      <c r="J69" s="45"/>
      <c r="K69" s="45"/>
      <c r="L69" s="50"/>
    </row>
    <row r="70" spans="1:12" ht="15" customHeight="1">
      <c r="A70" s="32" t="s">
        <v>137</v>
      </c>
      <c r="B70" s="45"/>
      <c r="C70" s="45"/>
      <c r="D70" s="46"/>
      <c r="E70" s="45"/>
      <c r="F70" s="45"/>
      <c r="G70" s="45"/>
      <c r="H70" s="45"/>
      <c r="I70" s="45"/>
      <c r="J70" s="45"/>
      <c r="K70" s="45"/>
      <c r="L70" s="50"/>
    </row>
    <row r="71" spans="1:12" ht="15" customHeight="1">
      <c r="A71" s="32" t="s">
        <v>138</v>
      </c>
      <c r="B71" s="45"/>
      <c r="C71" s="45"/>
      <c r="D71" s="46"/>
      <c r="E71" s="45"/>
      <c r="F71" s="45"/>
      <c r="G71" s="45"/>
      <c r="H71" s="45"/>
      <c r="I71" s="45"/>
      <c r="J71" s="45"/>
      <c r="K71" s="45"/>
      <c r="L71" s="50"/>
    </row>
    <row r="72" spans="1:12" ht="15" customHeight="1">
      <c r="A72" s="32" t="s">
        <v>139</v>
      </c>
      <c r="B72" s="45"/>
      <c r="C72" s="45"/>
      <c r="D72" s="46"/>
      <c r="E72" s="45"/>
      <c r="F72" s="45"/>
      <c r="G72" s="45"/>
      <c r="H72" s="45"/>
      <c r="I72" s="45"/>
      <c r="J72" s="45"/>
      <c r="K72" s="45"/>
      <c r="L72" s="50"/>
    </row>
    <row r="73" spans="1:12" ht="15" customHeight="1">
      <c r="A73" s="32" t="s">
        <v>140</v>
      </c>
      <c r="B73" s="45"/>
      <c r="C73" s="45"/>
      <c r="D73" s="46"/>
      <c r="E73" s="45"/>
      <c r="F73" s="45"/>
      <c r="G73" s="45"/>
      <c r="H73" s="45"/>
      <c r="I73" s="45"/>
      <c r="J73" s="45"/>
      <c r="K73" s="45"/>
      <c r="L73" s="50"/>
    </row>
    <row r="74" spans="1:12" ht="15" customHeight="1">
      <c r="A74" s="32" t="s">
        <v>141</v>
      </c>
      <c r="B74" s="45"/>
      <c r="C74" s="45"/>
      <c r="D74" s="46"/>
      <c r="E74" s="45"/>
      <c r="F74" s="45"/>
      <c r="G74" s="45"/>
      <c r="H74" s="45"/>
      <c r="I74" s="45"/>
      <c r="J74" s="45"/>
      <c r="K74" s="45"/>
      <c r="L74" s="50"/>
    </row>
    <row r="75" spans="1:12" ht="15" customHeight="1">
      <c r="A75" s="51" t="s">
        <v>142</v>
      </c>
      <c r="B75" s="45"/>
      <c r="C75" s="45"/>
      <c r="D75" s="46"/>
      <c r="E75" s="45"/>
      <c r="F75" s="45"/>
      <c r="G75" s="45"/>
      <c r="H75" s="45"/>
      <c r="I75" s="45"/>
      <c r="J75" s="45"/>
      <c r="K75" s="45"/>
      <c r="L75" s="50"/>
    </row>
    <row r="76" spans="1:12" ht="15" customHeight="1">
      <c r="A76" s="34" t="s">
        <v>143</v>
      </c>
      <c r="B76" s="33">
        <f>+SUM(B77:B85)</f>
        <v>0</v>
      </c>
      <c r="C76" s="33">
        <f t="shared" ref="C76" si="17">+SUM(C77:C85)</f>
        <v>0</v>
      </c>
      <c r="D76" s="41">
        <f>+SUM(D77:D85)</f>
        <v>0</v>
      </c>
      <c r="E76" s="33">
        <f t="shared" ref="E76:J76" si="18">+SUM(E77:E85)</f>
        <v>0</v>
      </c>
      <c r="F76" s="33">
        <f t="shared" si="18"/>
        <v>0</v>
      </c>
      <c r="G76" s="33">
        <f t="shared" si="18"/>
        <v>0</v>
      </c>
      <c r="H76" s="33">
        <f t="shared" si="18"/>
        <v>0</v>
      </c>
      <c r="I76" s="33">
        <f t="shared" si="18"/>
        <v>0</v>
      </c>
      <c r="J76" s="33">
        <f t="shared" si="18"/>
        <v>0</v>
      </c>
      <c r="K76" s="33">
        <f>+SUM(K77:K85)</f>
        <v>0</v>
      </c>
      <c r="L76" s="55"/>
    </row>
    <row r="77" spans="1:12" ht="15" customHeight="1">
      <c r="A77" s="32" t="s">
        <v>144</v>
      </c>
      <c r="B77" s="45"/>
      <c r="C77" s="45"/>
      <c r="D77" s="46"/>
      <c r="E77" s="45"/>
      <c r="F77" s="45"/>
      <c r="G77" s="45"/>
      <c r="H77" s="45"/>
      <c r="I77" s="45"/>
      <c r="J77" s="46"/>
      <c r="K77" s="54"/>
      <c r="L77" s="50"/>
    </row>
    <row r="78" spans="1:12" ht="15" customHeight="1">
      <c r="A78" s="32" t="s">
        <v>145</v>
      </c>
      <c r="B78" s="45"/>
      <c r="C78" s="45"/>
      <c r="D78" s="46"/>
      <c r="E78" s="45"/>
      <c r="F78" s="45"/>
      <c r="G78" s="45"/>
      <c r="H78" s="45"/>
      <c r="I78" s="45"/>
      <c r="J78" s="46"/>
      <c r="K78" s="45"/>
      <c r="L78" s="50"/>
    </row>
    <row r="79" spans="1:12" ht="15" customHeight="1">
      <c r="A79" s="32" t="s">
        <v>146</v>
      </c>
      <c r="B79" s="45"/>
      <c r="C79" s="45"/>
      <c r="D79" s="46"/>
      <c r="E79" s="45"/>
      <c r="F79" s="45"/>
      <c r="G79" s="45"/>
      <c r="H79" s="45"/>
      <c r="I79" s="45"/>
      <c r="J79" s="46"/>
      <c r="K79" s="45"/>
      <c r="L79" s="50"/>
    </row>
    <row r="80" spans="1:12" ht="15" customHeight="1">
      <c r="A80" s="32" t="s">
        <v>147</v>
      </c>
      <c r="B80" s="45"/>
      <c r="C80" s="45"/>
      <c r="D80" s="46"/>
      <c r="E80" s="45"/>
      <c r="F80" s="45"/>
      <c r="G80" s="45"/>
      <c r="H80" s="45"/>
      <c r="I80" s="45"/>
      <c r="J80" s="46"/>
      <c r="K80" s="45"/>
      <c r="L80" s="50"/>
    </row>
    <row r="81" spans="1:12" ht="15" customHeight="1">
      <c r="A81" s="32" t="s">
        <v>148</v>
      </c>
      <c r="B81" s="45"/>
      <c r="C81" s="45"/>
      <c r="D81" s="46"/>
      <c r="E81" s="45"/>
      <c r="F81" s="45"/>
      <c r="G81" s="45"/>
      <c r="H81" s="45"/>
      <c r="I81" s="45"/>
      <c r="J81" s="46"/>
      <c r="K81" s="45"/>
      <c r="L81" s="50"/>
    </row>
    <row r="82" spans="1:12" ht="15" customHeight="1">
      <c r="A82" s="32" t="s">
        <v>149</v>
      </c>
      <c r="B82" s="45"/>
      <c r="C82" s="45"/>
      <c r="D82" s="46"/>
      <c r="E82" s="45"/>
      <c r="F82" s="45"/>
      <c r="G82" s="45"/>
      <c r="H82" s="45"/>
      <c r="I82" s="45"/>
      <c r="J82" s="46"/>
      <c r="K82" s="45"/>
      <c r="L82" s="50"/>
    </row>
    <row r="83" spans="1:12" ht="15" customHeight="1">
      <c r="A83" s="32" t="s">
        <v>150</v>
      </c>
      <c r="B83" s="45"/>
      <c r="C83" s="45"/>
      <c r="D83" s="46"/>
      <c r="E83" s="45"/>
      <c r="F83" s="45"/>
      <c r="G83" s="45"/>
      <c r="H83" s="45"/>
      <c r="I83" s="45"/>
      <c r="J83" s="46"/>
      <c r="K83" s="45"/>
      <c r="L83" s="50"/>
    </row>
    <row r="84" spans="1:12" ht="15" customHeight="1">
      <c r="A84" s="32" t="s">
        <v>151</v>
      </c>
      <c r="B84" s="45"/>
      <c r="C84" s="45"/>
      <c r="D84" s="46"/>
      <c r="E84" s="45"/>
      <c r="F84" s="45"/>
      <c r="G84" s="45"/>
      <c r="H84" s="45"/>
      <c r="I84" s="45"/>
      <c r="J84" s="46"/>
      <c r="K84" s="45"/>
      <c r="L84" s="50"/>
    </row>
    <row r="85" spans="1:12" ht="15" customHeight="1">
      <c r="A85" s="53" t="s">
        <v>152</v>
      </c>
      <c r="B85" s="47"/>
      <c r="C85" s="47"/>
      <c r="D85" s="48"/>
      <c r="E85" s="47"/>
      <c r="F85" s="47"/>
      <c r="G85" s="47"/>
      <c r="H85" s="47"/>
      <c r="I85" s="47"/>
      <c r="J85" s="48"/>
      <c r="K85" s="47"/>
      <c r="L85" s="52"/>
    </row>
    <row r="86" spans="1:12" ht="15.75">
      <c r="A86" s="31" t="s">
        <v>153</v>
      </c>
      <c r="B86" s="28" t="s">
        <v>154</v>
      </c>
      <c r="C86" s="29"/>
      <c r="D86" s="29"/>
      <c r="E86" s="29"/>
      <c r="F86" s="29"/>
      <c r="G86" s="29"/>
      <c r="H86" s="29"/>
      <c r="I86" s="29"/>
      <c r="J86" s="29"/>
      <c r="K86" s="29"/>
      <c r="L86" s="29"/>
    </row>
  </sheetData>
  <customSheetViews>
    <customSheetView guid="{317D3D83-AACA-40F7-8006-3175597A202A}" showGridLines="0">
      <selection activeCell="D21" sqref="D21"/>
      <pageMargins left="0.7" right="0.7" top="0.75" bottom="0.75" header="0.3" footer="0.3"/>
      <pageSetup paperSize="9" orientation="portrait" verticalDpi="0" r:id="rId1"/>
    </customSheetView>
    <customSheetView guid="{BA2EDF17-FDDF-46B2-A4BE-72FB311EBCAF}" showGridLines="0">
      <selection activeCell="A2" sqref="A2:L2"/>
      <pageMargins left="0.7" right="0.7" top="0.75" bottom="0.75" header="0.3" footer="0.3"/>
      <pageSetup paperSize="9" orientation="portrait" verticalDpi="0" r:id="rId2"/>
    </customSheetView>
    <customSheetView guid="{587CB59E-8194-466A-825B-36D9E2C9E12C}" showGridLines="0">
      <selection activeCell="A2" sqref="A2:L2"/>
      <pageMargins left="0.7" right="0.7" top="0.75" bottom="0.75" header="0.3" footer="0.3"/>
      <pageSetup paperSize="9" orientation="portrait" verticalDpi="0" r:id="rId3"/>
    </customSheetView>
    <customSheetView guid="{DF4DF86E-F87E-4853-B44F-4F4D647D71FF}" showGridLines="0">
      <selection activeCell="A2" sqref="A2:L2"/>
      <pageMargins left="0.7" right="0.7" top="0.75" bottom="0.75" header="0.3" footer="0.3"/>
      <pageSetup paperSize="9" orientation="portrait" verticalDpi="0" r:id="rId4"/>
    </customSheetView>
  </customSheetViews>
  <mergeCells count="3">
    <mergeCell ref="A1:L1"/>
    <mergeCell ref="A2:L2"/>
    <mergeCell ref="L3:L7"/>
  </mergeCells>
  <hyperlinks>
    <hyperlink ref="B86" r:id="rId5"/>
  </hyperlinks>
  <pageMargins left="0.7" right="0.7" top="0.75" bottom="0.75" header="0.3" footer="0.3"/>
  <pageSetup paperSize="9" orientation="portrait" verticalDpi="0"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D a t a M a s h u p   x m l n s = " h t t p : / / s c h e m a s . m i c r o s o f t . c o m / D a t a M a s h u p " > A A A A A B g D A A B Q S w M E F A A C A A g A M W E o U m K l 1 o S o A A A A + A A A A B I A H A B D b 2 5 m a W c v U G F j a 2 F n Z S 5 4 b W w g o h g A K K A U A A A A A A A A A A A A A A A A A A A A A A A A A A A A h Y / N C o J A G E V f R W b v / F h J y e c I R b u E I I i 2 w z j q k I 4 x j u m 7 t e i R e o W E s t q 1 v J d z 4 d z H 7 Q 7 J U F f e V d l W N y Z G D F P k K S O b T J s i R p 3 L / S V K O O y F P I t C e S N s 2 m h o d Y x K 5 y 4 R I X 3 f 4 3 6 G G 1 u Q g F J G T u n u I E t V C 1 + b 1 g k j F f q s s v 8 r x O H 4 k u E B D h l e s F W A 5 y E D M t W Q a v N F g t E Y U y A / J W y 6 y n V W 8 d z 6 6 y 2 Q K Q J 5 v + B P U E s D B B Q A A g A I A D F h K F 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Y S h S K I p H u A 4 A A A A R A A A A E w A c A E Z v c m 1 1 b G F z L 1 N l Y 3 R p b 2 4 x L m 0 g o h g A K K A U A A A A A A A A A A A A A A A A A A A A A A A A A A A A K 0 5 N L s n M z 1 M I h t C G 1 g B Q S w E C L Q A U A A I A C A A x Y S h S Y q X W h K g A A A D 4 A A A A E g A A A A A A A A A A A A A A A A A A A A A A Q 2 9 u Z m l n L 1 B h Y 2 t h Z 2 U u e G 1 s U E s B A i 0 A F A A C A A g A M W E o U g / K 6 a u k A A A A 6 Q A A A B M A A A A A A A A A A A A A A A A A 9 A A A A F t D b 2 5 0 Z W 5 0 X 1 R 5 c G V z X S 5 4 b W x Q S w E C L Q A U A A I A C A A x Y S h S 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H c U d H C l 9 a 0 a y I y Y i C 1 8 b s g A A A A A C A A A A A A A D Z g A A w A A A A B A A A A C K V u u B 7 D T M v J H l K / t v 7 n 2 B A A A A A A S A A A C g A A A A E A A A A M 0 n W 8 x o L X U e a 9 R 4 B k n h m m x Q A A A A 1 s S s n y Q E I L d d b r S k 4 v 2 K L C 5 k Q n b w J W 8 n q 9 z D P V S q w 5 h d V Q E P F R C k C 5 F + 3 R q m o K 5 y I H M X u x x J W L C e I V / M / 8 e i 8 B B j T x A 3 k x m k 1 T N / 7 E / g s 5 A U A A A A B X Z 1 + R I L Q I d k w H M i q d u E f d 1 j 3 k I = < / D a t a M a s h u p > 
</file>

<file path=customXml/item2.xml><?xml version="1.0" encoding="utf-8"?>
<f:fields xmlns:f="http://schemas.fabasoft.com/folio/2007/fields">
  <f:record ref="">
    <f:field ref="objname" par="" edit="true" text="Komponent_07_Vzdelávanie-pre-21.-storočie"/>
    <f:field ref="objsubject" par="" edit="true" text=""/>
    <f:field ref="objcreatedby" par="" text="Administrator, System"/>
    <f:field ref="objcreatedat" par="" text="8.3.2021 18:42:00"/>
    <f:field ref="objchangedby" par="" text="Administrator, System"/>
    <f:field ref="objmodifiedat" par="" text="8.3.2021 18:42:00"/>
    <f:field ref="doc_FSCFOLIO_1_1001_FieldDocumentNumber" par="" text=""/>
    <f:field ref="doc_FSCFOLIO_1_1001_FieldSubject" par="" edit="true" text=""/>
    <f:field ref="FSCFOLIO_1_1001_FieldCurrentUser" par="" text="System Administrator"/>
  </f:record>
  <f:display par="" text="...">
    <f:field ref="FSCFOLIO_1_1001_FieldCurrentUser" text="Aktuálny používateľ"/>
    <f:field ref="objname" text="Meno"/>
    <f:field ref="objmodifiedat" text="Posledná zmena deň/hodina"/>
    <f:field ref="objchangedby" text="Poslednú zmenu urobil"/>
    <f:field ref="objsubject" text="Vec"/>
    <f:field ref="objcreatedat" text="Vytvorené deň/hodina"/>
    <f:field ref="objcreatedby" text="Vytvoril"/>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EC500575-D15C-46D3-B2C1-1820B567BB7C}">
  <ds:schemaRefs>
    <ds:schemaRef ds:uri="http://schemas.microsoft.com/DataMashup"/>
  </ds:schemaRefs>
</ds:datastoreItem>
</file>

<file path=customXml/itemProps2.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15</vt:i4>
      </vt:variant>
      <vt:variant>
        <vt:lpstr>Pomenované rozsahy</vt:lpstr>
      </vt:variant>
      <vt:variant>
        <vt:i4>5</vt:i4>
      </vt:variant>
    </vt:vector>
  </HeadingPairs>
  <TitlesOfParts>
    <vt:vector size="20" baseType="lpstr">
      <vt:lpstr>T1_Pick_List</vt:lpstr>
      <vt:lpstr>Instructions - read this first</vt:lpstr>
      <vt:lpstr>Components</vt:lpstr>
      <vt:lpstr>Measures</vt:lpstr>
      <vt:lpstr>T1 Milestones&amp;Targets</vt:lpstr>
      <vt:lpstr>T2 Green Digital &amp; Costs</vt:lpstr>
      <vt:lpstr>T3a Impact (qualitative)</vt:lpstr>
      <vt:lpstr>T3b Impact (quantitative)</vt:lpstr>
      <vt:lpstr>T4a Investment baseline Input</vt:lpstr>
      <vt:lpstr>T4b Investment baseline Display</vt:lpstr>
      <vt:lpstr>Reforma 1 Kurikulum</vt:lpstr>
      <vt:lpstr>Reforma 2 Profesijny rozvoj</vt:lpstr>
      <vt:lpstr>Investícia 1 Digitalizácia škôl</vt:lpstr>
      <vt:lpstr>Investícia 1 - Detaily</vt:lpstr>
      <vt:lpstr>Investicia 2 Kapacity ZŠ</vt:lpstr>
      <vt:lpstr>Inkluzívne_vybavenie</vt:lpstr>
      <vt:lpstr>Nacenenie_komponentov_pre_wifi_sieť_Gymnázium_Grosslingová</vt:lpstr>
      <vt:lpstr>Nacenenie_výmeny_elektrických_rozvodov_pre_sieť__Gymnázium_Grosslingová</vt:lpstr>
      <vt:lpstr>Tablet</vt:lpstr>
      <vt:lpstr>Tablety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2021-03-08T12:26:56Z</dcterms:created>
  <dcterms:modified xsi:type="dcterms:W3CDTF">2021-03-16T12:12:43Z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SKEDITIONSLOVLEX@103.510:spravaucastverej">
    <vt:lpwstr/>
  </property>
  <property fmtid="{D5CDD505-2E9C-101B-9397-08002B2CF9AE}" pid="3" name="FSC#SKEDITIONSLOVLEX@103.510:typpredpis">
    <vt:lpwstr>Nelegislatívny všeobecný materiál</vt:lpwstr>
  </property>
  <property fmtid="{D5CDD505-2E9C-101B-9397-08002B2CF9AE}" pid="4" name="FSC#SKEDITIONSLOVLEX@103.510:aktualnyrok">
    <vt:lpwstr>2021</vt:lpwstr>
  </property>
  <property fmtid="{D5CDD505-2E9C-101B-9397-08002B2CF9AE}" pid="5" name="FSC#SKEDITIONSLOVLEX@103.510:cisloparlamenttlac">
    <vt:lpwstr/>
  </property>
  <property fmtid="{D5CDD505-2E9C-101B-9397-08002B2CF9AE}" pid="6" name="FSC#SKEDITIONSLOVLEX@103.510:stavpredpis">
    <vt:lpwstr>Medzirezortné pripomienkové konanie</vt:lpwstr>
  </property>
  <property fmtid="{D5CDD505-2E9C-101B-9397-08002B2CF9AE}" pid="7" name="FSC#SKEDITIONSLOVLEX@103.510:povodpredpis">
    <vt:lpwstr>Slovlex (eLeg)</vt:lpwstr>
  </property>
  <property fmtid="{D5CDD505-2E9C-101B-9397-08002B2CF9AE}" pid="8" name="FSC#SKEDITIONSLOVLEX@103.510:legoblast">
    <vt:lpwstr>Nelegislatívna oblasť</vt:lpwstr>
  </property>
  <property fmtid="{D5CDD505-2E9C-101B-9397-08002B2CF9AE}" pid="9" name="FSC#SKEDITIONSLOVLEX@103.510:uzemplat">
    <vt:lpwstr/>
  </property>
  <property fmtid="{D5CDD505-2E9C-101B-9397-08002B2CF9AE}" pid="10" name="FSC#SKEDITIONSLOVLEX@103.510:vztahypredpis">
    <vt:lpwstr/>
  </property>
  <property fmtid="{D5CDD505-2E9C-101B-9397-08002B2CF9AE}" pid="11" name="FSC#SKEDITIONSLOVLEX@103.510:predkladatel">
    <vt:lpwstr>Mgr. Ing. Peter Hronček</vt:lpwstr>
  </property>
  <property fmtid="{D5CDD505-2E9C-101B-9397-08002B2CF9AE}" pid="12" name="FSC#SKEDITIONSLOVLEX@103.510:zodppredkladatel">
    <vt:lpwstr>Ing. Eduard Heger</vt:lpwstr>
  </property>
  <property fmtid="{D5CDD505-2E9C-101B-9397-08002B2CF9AE}" pid="13" name="FSC#SKEDITIONSLOVLEX@103.510:dalsipredkladatel">
    <vt:lpwstr/>
  </property>
  <property fmtid="{D5CDD505-2E9C-101B-9397-08002B2CF9AE}" pid="14" name="FSC#SKEDITIONSLOVLEX@103.510:nazovpredpis">
    <vt:lpwstr> Plán obnovy a odolnosti Slovenskej republiky</vt:lpwstr>
  </property>
  <property fmtid="{D5CDD505-2E9C-101B-9397-08002B2CF9AE}" pid="15" name="FSC#SKEDITIONSLOVLEX@103.510:nazovpredpis1">
    <vt:lpwstr/>
  </property>
  <property fmtid="{D5CDD505-2E9C-101B-9397-08002B2CF9AE}" pid="16" name="FSC#SKEDITIONSLOVLEX@103.510:nazovpredpis2">
    <vt:lpwstr/>
  </property>
  <property fmtid="{D5CDD505-2E9C-101B-9397-08002B2CF9AE}" pid="17" name="FSC#SKEDITIONSLOVLEX@103.510:nazovpredpis3">
    <vt:lpwstr/>
  </property>
  <property fmtid="{D5CDD505-2E9C-101B-9397-08002B2CF9AE}" pid="18" name="FSC#SKEDITIONSLOVLEX@103.510:cislopredpis">
    <vt:lpwstr/>
  </property>
  <property fmtid="{D5CDD505-2E9C-101B-9397-08002B2CF9AE}" pid="19" name="FSC#SKEDITIONSLOVLEX@103.510:zodpinstitucia">
    <vt:lpwstr>Ministerstvo financií Slovenskej republiky</vt:lpwstr>
  </property>
  <property fmtid="{D5CDD505-2E9C-101B-9397-08002B2CF9AE}" pid="20" name="FSC#SKEDITIONSLOVLEX@103.510:pripomienkovatelia">
    <vt:lpwstr/>
  </property>
  <property fmtid="{D5CDD505-2E9C-101B-9397-08002B2CF9AE}" pid="21" name="FSC#SKEDITIONSLOVLEX@103.510:autorpredpis">
    <vt:lpwstr/>
  </property>
  <property fmtid="{D5CDD505-2E9C-101B-9397-08002B2CF9AE}" pid="22" name="FSC#SKEDITIONSLOVLEX@103.510:podnetpredpis">
    <vt:lpwstr>Materiál sa predkladá na základe úlohy B.1. z uznesenia vlády č. 71/2021</vt:lpwstr>
  </property>
  <property fmtid="{D5CDD505-2E9C-101B-9397-08002B2CF9AE}" pid="23" name="FSC#SKEDITIONSLOVLEX@103.510:plnynazovpredpis">
    <vt:lpwstr> Plán obnovy a odolnosti Slovenskej republiky</vt:lpwstr>
  </property>
  <property fmtid="{D5CDD505-2E9C-101B-9397-08002B2CF9AE}" pid="24" name="FSC#SKEDITIONSLOVLEX@103.510:plnynazovpredpis1">
    <vt:lpwstr/>
  </property>
  <property fmtid="{D5CDD505-2E9C-101B-9397-08002B2CF9AE}" pid="25" name="FSC#SKEDITIONSLOVLEX@103.510:plnynazovpredpis2">
    <vt:lpwstr/>
  </property>
  <property fmtid="{D5CDD505-2E9C-101B-9397-08002B2CF9AE}" pid="26" name="FSC#SKEDITIONSLOVLEX@103.510:plnynazovpredpis3">
    <vt:lpwstr/>
  </property>
  <property fmtid="{D5CDD505-2E9C-101B-9397-08002B2CF9AE}" pid="27" name="FSC#SKEDITIONSLOVLEX@103.510:rezortcislopredpis">
    <vt:lpwstr>MF/007098/2021-2974</vt:lpwstr>
  </property>
  <property fmtid="{D5CDD505-2E9C-101B-9397-08002B2CF9AE}" pid="28" name="FSC#SKEDITIONSLOVLEX@103.510:citaciapredpis">
    <vt:lpwstr/>
  </property>
  <property fmtid="{D5CDD505-2E9C-101B-9397-08002B2CF9AE}" pid="29" name="FSC#SKEDITIONSLOVLEX@103.510:spiscislouv">
    <vt:lpwstr/>
  </property>
  <property fmtid="{D5CDD505-2E9C-101B-9397-08002B2CF9AE}" pid="30" name="FSC#SKEDITIONSLOVLEX@103.510:datumschvalpredpis">
    <vt:lpwstr/>
  </property>
  <property fmtid="{D5CDD505-2E9C-101B-9397-08002B2CF9AE}" pid="31" name="FSC#SKEDITIONSLOVLEX@103.510:platneod">
    <vt:lpwstr/>
  </property>
  <property fmtid="{D5CDD505-2E9C-101B-9397-08002B2CF9AE}" pid="32" name="FSC#SKEDITIONSLOVLEX@103.510:platnedo">
    <vt:lpwstr/>
  </property>
  <property fmtid="{D5CDD505-2E9C-101B-9397-08002B2CF9AE}" pid="33" name="FSC#SKEDITIONSLOVLEX@103.510:ucinnostod">
    <vt:lpwstr/>
  </property>
  <property fmtid="{D5CDD505-2E9C-101B-9397-08002B2CF9AE}" pid="34" name="FSC#SKEDITIONSLOVLEX@103.510:ucinnostdo">
    <vt:lpwstr/>
  </property>
  <property fmtid="{D5CDD505-2E9C-101B-9397-08002B2CF9AE}" pid="35" name="FSC#SKEDITIONSLOVLEX@103.510:datumplatnosti">
    <vt:lpwstr/>
  </property>
  <property fmtid="{D5CDD505-2E9C-101B-9397-08002B2CF9AE}" pid="36" name="FSC#SKEDITIONSLOVLEX@103.510:cislolp">
    <vt:lpwstr>LP/2021/112</vt:lpwstr>
  </property>
  <property fmtid="{D5CDD505-2E9C-101B-9397-08002B2CF9AE}" pid="37" name="FSC#SKEDITIONSLOVLEX@103.510:typsprievdok">
    <vt:lpwstr>Vlastný materiál - neštruktúrovaný</vt:lpwstr>
  </property>
  <property fmtid="{D5CDD505-2E9C-101B-9397-08002B2CF9AE}" pid="38" name="FSC#SKEDITIONSLOVLEX@103.510:cislopartlac">
    <vt:lpwstr/>
  </property>
  <property fmtid="{D5CDD505-2E9C-101B-9397-08002B2CF9AE}" pid="39" name="FSC#SKEDITIONSLOVLEX@103.510:AttrStrListDocPropUcelPredmetZmluvy">
    <vt:lpwstr/>
  </property>
  <property fmtid="{D5CDD505-2E9C-101B-9397-08002B2CF9AE}" pid="40" name="FSC#SKEDITIONSLOVLEX@103.510:AttrStrListDocPropUpravaPravFOPRO">
    <vt:lpwstr/>
  </property>
  <property fmtid="{D5CDD505-2E9C-101B-9397-08002B2CF9AE}" pid="41" name="FSC#SKEDITIONSLOVLEX@103.510:AttrStrListDocPropUpravaPredmetuZmluvy">
    <vt:lpwstr/>
  </property>
  <property fmtid="{D5CDD505-2E9C-101B-9397-08002B2CF9AE}" pid="42" name="FSC#SKEDITIONSLOVLEX@103.510:AttrStrListDocPropKategoriaZmluvy74">
    <vt:lpwstr/>
  </property>
  <property fmtid="{D5CDD505-2E9C-101B-9397-08002B2CF9AE}" pid="43" name="FSC#SKEDITIONSLOVLEX@103.510:AttrStrListDocPropKategoriaZmluvy75">
    <vt:lpwstr/>
  </property>
  <property fmtid="{D5CDD505-2E9C-101B-9397-08002B2CF9AE}" pid="44" name="FSC#SKEDITIONSLOVLEX@103.510:AttrStrListDocPropDopadyPrijatiaZmluvy">
    <vt:lpwstr/>
  </property>
  <property fmtid="{D5CDD505-2E9C-101B-9397-08002B2CF9AE}" pid="45" name="FSC#SKEDITIONSLOVLEX@103.510:AttrStrListDocPropProblematikaPPa">
    <vt:lpwstr/>
  </property>
  <property fmtid="{D5CDD505-2E9C-101B-9397-08002B2CF9AE}" pid="46" name="FSC#SKEDITIONSLOVLEX@103.510:AttrStrListDocPropPrimarnePravoEU">
    <vt:lpwstr/>
  </property>
  <property fmtid="{D5CDD505-2E9C-101B-9397-08002B2CF9AE}" pid="47" name="FSC#SKEDITIONSLOVLEX@103.510:AttrStrListDocPropSekundarneLegPravoPO">
    <vt:lpwstr/>
  </property>
  <property fmtid="{D5CDD505-2E9C-101B-9397-08002B2CF9AE}" pid="48" name="FSC#SKEDITIONSLOVLEX@103.510:AttrStrListDocPropSekundarneNelegPravoPO">
    <vt:lpwstr/>
  </property>
  <property fmtid="{D5CDD505-2E9C-101B-9397-08002B2CF9AE}" pid="49" name="FSC#SKEDITIONSLOVLEX@103.510:AttrStrListDocPropSekundarneLegPravoDO">
    <vt:lpwstr/>
  </property>
  <property fmtid="{D5CDD505-2E9C-101B-9397-08002B2CF9AE}" pid="50" name="FSC#SKEDITIONSLOVLEX@103.510:AttrStrListDocPropProblematikaPPb">
    <vt:lpwstr/>
  </property>
  <property fmtid="{D5CDD505-2E9C-101B-9397-08002B2CF9AE}" pid="51" name="FSC#SKEDITIONSLOVLEX@103.510:AttrStrListDocPropNazovPredpisuEU">
    <vt:lpwstr/>
  </property>
  <property fmtid="{D5CDD505-2E9C-101B-9397-08002B2CF9AE}" pid="52" name="FSC#SKEDITIONSLOVLEX@103.510:AttrStrListDocPropLehotaPrebratieSmernice">
    <vt:lpwstr/>
  </property>
  <property fmtid="{D5CDD505-2E9C-101B-9397-08002B2CF9AE}" pid="53" name="FSC#SKEDITIONSLOVLEX@103.510:AttrStrListDocPropLehotaNaPredlozenie">
    <vt:lpwstr/>
  </property>
  <property fmtid="{D5CDD505-2E9C-101B-9397-08002B2CF9AE}" pid="54" name="FSC#SKEDITIONSLOVLEX@103.510:AttrStrListDocPropInfoZaciatokKonania">
    <vt:lpwstr/>
  </property>
  <property fmtid="{D5CDD505-2E9C-101B-9397-08002B2CF9AE}" pid="55" name="FSC#SKEDITIONSLOVLEX@103.510:AttrStrListDocPropInfoUzPreberanePP">
    <vt:lpwstr/>
  </property>
  <property fmtid="{D5CDD505-2E9C-101B-9397-08002B2CF9AE}" pid="56" name="FSC#SKEDITIONSLOVLEX@103.510:AttrStrListDocPropStupenZlucitelnostiPP">
    <vt:lpwstr/>
  </property>
  <property fmtid="{D5CDD505-2E9C-101B-9397-08002B2CF9AE}" pid="57" name="FSC#SKEDITIONSLOVLEX@103.510:AttrStrListDocPropGestorSpolupRezorty">
    <vt:lpwstr/>
  </property>
  <property fmtid="{D5CDD505-2E9C-101B-9397-08002B2CF9AE}" pid="58" name="FSC#SKEDITIONSLOVLEX@103.510:AttrDateDocPropZaciatokPKK">
    <vt:lpwstr/>
  </property>
  <property fmtid="{D5CDD505-2E9C-101B-9397-08002B2CF9AE}" pid="59" name="FSC#SKEDITIONSLOVLEX@103.510:AttrDateDocPropUkonceniePKK">
    <vt:lpwstr/>
  </property>
  <property fmtid="{D5CDD505-2E9C-101B-9397-08002B2CF9AE}" pid="60" name="FSC#SKEDITIONSLOVLEX@103.510:AttrStrDocPropVplyvRozpocetVS">
    <vt:lpwstr/>
  </property>
  <property fmtid="{D5CDD505-2E9C-101B-9397-08002B2CF9AE}" pid="61" name="FSC#SKEDITIONSLOVLEX@103.510:AttrStrDocPropVplyvPodnikatelskeProstr">
    <vt:lpwstr/>
  </property>
  <property fmtid="{D5CDD505-2E9C-101B-9397-08002B2CF9AE}" pid="62" name="FSC#SKEDITIONSLOVLEX@103.510:AttrStrDocPropVplyvSocialny">
    <vt:lpwstr/>
  </property>
  <property fmtid="{D5CDD505-2E9C-101B-9397-08002B2CF9AE}" pid="63" name="FSC#SKEDITIONSLOVLEX@103.510:AttrStrDocPropVplyvNaZivotProstr">
    <vt:lpwstr/>
  </property>
  <property fmtid="{D5CDD505-2E9C-101B-9397-08002B2CF9AE}" pid="64" name="FSC#SKEDITIONSLOVLEX@103.510:AttrStrDocPropVplyvNaInformatizaciu">
    <vt:lpwstr/>
  </property>
  <property fmtid="{D5CDD505-2E9C-101B-9397-08002B2CF9AE}" pid="65" name="FSC#SKEDITIONSLOVLEX@103.510:AttrStrListDocPropPoznamkaVplyv">
    <vt:lpwstr/>
  </property>
  <property fmtid="{D5CDD505-2E9C-101B-9397-08002B2CF9AE}" pid="66" name="FSC#SKEDITIONSLOVLEX@103.510:AttrStrListDocPropAltRiesenia">
    <vt:lpwstr/>
  </property>
  <property fmtid="{D5CDD505-2E9C-101B-9397-08002B2CF9AE}" pid="67" name="FSC#SKEDITIONSLOVLEX@103.510:AttrStrListDocPropStanoviskoGest">
    <vt:lpwstr/>
  </property>
  <property fmtid="{D5CDD505-2E9C-101B-9397-08002B2CF9AE}" pid="68" name="FSC#SKEDITIONSLOVLEX@103.510:AttrStrListDocPropTextKomunike">
    <vt:lpwstr/>
  </property>
  <property fmtid="{D5CDD505-2E9C-101B-9397-08002B2CF9AE}" pid="69" name="FSC#SKEDITIONSLOVLEX@103.510:AttrStrListDocPropUznesenieCastA">
    <vt:lpwstr/>
  </property>
  <property fmtid="{D5CDD505-2E9C-101B-9397-08002B2CF9AE}" pid="70" name="FSC#SKEDITIONSLOVLEX@103.510:AttrStrListDocPropUznesenieZodpovednyA1">
    <vt:lpwstr/>
  </property>
  <property fmtid="{D5CDD505-2E9C-101B-9397-08002B2CF9AE}" pid="71" name="FSC#SKEDITIONSLOVLEX@103.510:AttrStrListDocPropUznesenieTextA1">
    <vt:lpwstr/>
  </property>
  <property fmtid="{D5CDD505-2E9C-101B-9397-08002B2CF9AE}" pid="72" name="FSC#SKEDITIONSLOVLEX@103.510:AttrStrListDocPropUznesenieTerminA1">
    <vt:lpwstr/>
  </property>
  <property fmtid="{D5CDD505-2E9C-101B-9397-08002B2CF9AE}" pid="73" name="FSC#SKEDITIONSLOVLEX@103.510:AttrStrListDocPropUznesenieBODA1">
    <vt:lpwstr/>
  </property>
  <property fmtid="{D5CDD505-2E9C-101B-9397-08002B2CF9AE}" pid="74" name="FSC#SKEDITIONSLOVLEX@103.510:AttrStrListDocPropUznesenieZodpovednyA2">
    <vt:lpwstr/>
  </property>
  <property fmtid="{D5CDD505-2E9C-101B-9397-08002B2CF9AE}" pid="75" name="FSC#SKEDITIONSLOVLEX@103.510:AttrStrListDocPropUznesenieTextA2">
    <vt:lpwstr/>
  </property>
  <property fmtid="{D5CDD505-2E9C-101B-9397-08002B2CF9AE}" pid="76" name="FSC#SKEDITIONSLOVLEX@103.510:AttrStrListDocPropUznesenieTerminA2">
    <vt:lpwstr/>
  </property>
  <property fmtid="{D5CDD505-2E9C-101B-9397-08002B2CF9AE}" pid="77" name="FSC#SKEDITIONSLOVLEX@103.510:AttrStrListDocPropUznesenieBODA3">
    <vt:lpwstr/>
  </property>
  <property fmtid="{D5CDD505-2E9C-101B-9397-08002B2CF9AE}" pid="78" name="FSC#SKEDITIONSLOVLEX@103.510:AttrStrListDocPropUznesenieZodpovednyA3">
    <vt:lpwstr/>
  </property>
  <property fmtid="{D5CDD505-2E9C-101B-9397-08002B2CF9AE}" pid="79" name="FSC#SKEDITIONSLOVLEX@103.510:AttrStrListDocPropUznesenieTextA3">
    <vt:lpwstr/>
  </property>
  <property fmtid="{D5CDD505-2E9C-101B-9397-08002B2CF9AE}" pid="80" name="FSC#SKEDITIONSLOVLEX@103.510:AttrStrListDocPropUznesenieTerminA3">
    <vt:lpwstr/>
  </property>
  <property fmtid="{D5CDD505-2E9C-101B-9397-08002B2CF9AE}" pid="81" name="FSC#SKEDITIONSLOVLEX@103.510:AttrStrListDocPropUznesenieBODA4">
    <vt:lpwstr/>
  </property>
  <property fmtid="{D5CDD505-2E9C-101B-9397-08002B2CF9AE}" pid="82" name="FSC#SKEDITIONSLOVLEX@103.510:AttrStrListDocPropUznesenieZodpovednyA4">
    <vt:lpwstr/>
  </property>
  <property fmtid="{D5CDD505-2E9C-101B-9397-08002B2CF9AE}" pid="83" name="FSC#SKEDITIONSLOVLEX@103.510:AttrStrListDocPropUznesenieTextA4">
    <vt:lpwstr/>
  </property>
  <property fmtid="{D5CDD505-2E9C-101B-9397-08002B2CF9AE}" pid="84" name="FSC#SKEDITIONSLOVLEX@103.510:AttrStrListDocPropUznesenieTerminA4">
    <vt:lpwstr/>
  </property>
  <property fmtid="{D5CDD505-2E9C-101B-9397-08002B2CF9AE}" pid="85" name="FSC#SKEDITIONSLOVLEX@103.510:AttrStrListDocPropUznesenieCastB">
    <vt:lpwstr/>
  </property>
  <property fmtid="{D5CDD505-2E9C-101B-9397-08002B2CF9AE}" pid="86" name="FSC#SKEDITIONSLOVLEX@103.510:AttrStrListDocPropUznesenieBODB1">
    <vt:lpwstr/>
  </property>
  <property fmtid="{D5CDD505-2E9C-101B-9397-08002B2CF9AE}" pid="87" name="FSC#SKEDITIONSLOVLEX@103.510:AttrStrListDocPropUznesenieZodpovednyB1">
    <vt:lpwstr/>
  </property>
  <property fmtid="{D5CDD505-2E9C-101B-9397-08002B2CF9AE}" pid="88" name="FSC#SKEDITIONSLOVLEX@103.510:AttrStrListDocPropUznesenieTextB1">
    <vt:lpwstr/>
  </property>
  <property fmtid="{D5CDD505-2E9C-101B-9397-08002B2CF9AE}" pid="89" name="FSC#SKEDITIONSLOVLEX@103.510:AttrStrListDocPropUznesenieTerminB1">
    <vt:lpwstr/>
  </property>
  <property fmtid="{D5CDD505-2E9C-101B-9397-08002B2CF9AE}" pid="90" name="FSC#SKEDITIONSLOVLEX@103.510:AttrStrListDocPropUznesenieBODB2">
    <vt:lpwstr/>
  </property>
  <property fmtid="{D5CDD505-2E9C-101B-9397-08002B2CF9AE}" pid="91" name="FSC#SKEDITIONSLOVLEX@103.510:AttrStrListDocPropUznesenieZodpovednyB2">
    <vt:lpwstr/>
  </property>
  <property fmtid="{D5CDD505-2E9C-101B-9397-08002B2CF9AE}" pid="92" name="FSC#SKEDITIONSLOVLEX@103.510:AttrStrListDocPropUznesenieTextB2">
    <vt:lpwstr/>
  </property>
  <property fmtid="{D5CDD505-2E9C-101B-9397-08002B2CF9AE}" pid="93" name="FSC#SKEDITIONSLOVLEX@103.510:AttrStrListDocPropUznesenieTerminB2">
    <vt:lpwstr/>
  </property>
  <property fmtid="{D5CDD505-2E9C-101B-9397-08002B2CF9AE}" pid="94" name="FSC#SKEDITIONSLOVLEX@103.510:AttrStrListDocPropUznesenieBODB3">
    <vt:lpwstr/>
  </property>
  <property fmtid="{D5CDD505-2E9C-101B-9397-08002B2CF9AE}" pid="95" name="FSC#SKEDITIONSLOVLEX@103.510:AttrStrListDocPropUznesenieZodpovednyB3">
    <vt:lpwstr/>
  </property>
  <property fmtid="{D5CDD505-2E9C-101B-9397-08002B2CF9AE}" pid="96" name="FSC#SKEDITIONSLOVLEX@103.510:AttrStrListDocPropUznesenieTextB3">
    <vt:lpwstr/>
  </property>
  <property fmtid="{D5CDD505-2E9C-101B-9397-08002B2CF9AE}" pid="97" name="FSC#SKEDITIONSLOVLEX@103.510:AttrStrListDocPropUznesenieTerminB3">
    <vt:lpwstr/>
  </property>
  <property fmtid="{D5CDD505-2E9C-101B-9397-08002B2CF9AE}" pid="98" name="FSC#SKEDITIONSLOVLEX@103.510:AttrStrListDocPropUznesenieBODB4">
    <vt:lpwstr/>
  </property>
  <property fmtid="{D5CDD505-2E9C-101B-9397-08002B2CF9AE}" pid="99" name="FSC#SKEDITIONSLOVLEX@103.510:AttrStrListDocPropUznesenieZodpovednyB4">
    <vt:lpwstr/>
  </property>
  <property fmtid="{D5CDD505-2E9C-101B-9397-08002B2CF9AE}" pid="100" name="FSC#SKEDITIONSLOVLEX@103.510:AttrStrListDocPropUznesenieTextB4">
    <vt:lpwstr/>
  </property>
  <property fmtid="{D5CDD505-2E9C-101B-9397-08002B2CF9AE}" pid="101" name="FSC#SKEDITIONSLOVLEX@103.510:AttrStrListDocPropUznesenieTerminB4">
    <vt:lpwstr/>
  </property>
  <property fmtid="{D5CDD505-2E9C-101B-9397-08002B2CF9AE}" pid="102" name="FSC#SKEDITIONSLOVLEX@103.510:AttrStrListDocPropUznesenieCastC">
    <vt:lpwstr/>
  </property>
  <property fmtid="{D5CDD505-2E9C-101B-9397-08002B2CF9AE}" pid="103" name="FSC#SKEDITIONSLOVLEX@103.510:AttrStrListDocPropUznesenieBODC1">
    <vt:lpwstr/>
  </property>
  <property fmtid="{D5CDD505-2E9C-101B-9397-08002B2CF9AE}" pid="104" name="FSC#SKEDITIONSLOVLEX@103.510:AttrStrListDocPropUznesenieZodpovednyC1">
    <vt:lpwstr/>
  </property>
  <property fmtid="{D5CDD505-2E9C-101B-9397-08002B2CF9AE}" pid="105" name="FSC#SKEDITIONSLOVLEX@103.510:AttrStrListDocPropUznesenieTextC1">
    <vt:lpwstr/>
  </property>
  <property fmtid="{D5CDD505-2E9C-101B-9397-08002B2CF9AE}" pid="106" name="FSC#SKEDITIONSLOVLEX@103.510:AttrStrListDocPropUznesenieTerminC1">
    <vt:lpwstr/>
  </property>
  <property fmtid="{D5CDD505-2E9C-101B-9397-08002B2CF9AE}" pid="107" name="FSC#SKEDITIONSLOVLEX@103.510:AttrStrListDocPropUznesenieBODC2">
    <vt:lpwstr/>
  </property>
  <property fmtid="{D5CDD505-2E9C-101B-9397-08002B2CF9AE}" pid="108" name="FSC#SKEDITIONSLOVLEX@103.510:AttrStrListDocPropUznesenieZodpovednyC2">
    <vt:lpwstr/>
  </property>
  <property fmtid="{D5CDD505-2E9C-101B-9397-08002B2CF9AE}" pid="109" name="FSC#SKEDITIONSLOVLEX@103.510:AttrStrListDocPropUznesenieTextC2">
    <vt:lpwstr/>
  </property>
  <property fmtid="{D5CDD505-2E9C-101B-9397-08002B2CF9AE}" pid="110" name="FSC#SKEDITIONSLOVLEX@103.510:AttrStrListDocPropUznesenieTerminC2">
    <vt:lpwstr/>
  </property>
  <property fmtid="{D5CDD505-2E9C-101B-9397-08002B2CF9AE}" pid="111" name="FSC#SKEDITIONSLOVLEX@103.510:AttrStrListDocPropUznesenieBODC3">
    <vt:lpwstr/>
  </property>
  <property fmtid="{D5CDD505-2E9C-101B-9397-08002B2CF9AE}" pid="112" name="FSC#SKEDITIONSLOVLEX@103.510:AttrStrListDocPropUznesenieZodpovednyC3">
    <vt:lpwstr/>
  </property>
  <property fmtid="{D5CDD505-2E9C-101B-9397-08002B2CF9AE}" pid="113" name="FSC#SKEDITIONSLOVLEX@103.510:AttrStrListDocPropUznesenieTextC3">
    <vt:lpwstr/>
  </property>
  <property fmtid="{D5CDD505-2E9C-101B-9397-08002B2CF9AE}" pid="114" name="FSC#SKEDITIONSLOVLEX@103.510:AttrStrListDocPropUznesenieTerminC3">
    <vt:lpwstr/>
  </property>
  <property fmtid="{D5CDD505-2E9C-101B-9397-08002B2CF9AE}" pid="115" name="FSC#SKEDITIONSLOVLEX@103.510:AttrStrListDocPropUznesenieBODC4">
    <vt:lpwstr/>
  </property>
  <property fmtid="{D5CDD505-2E9C-101B-9397-08002B2CF9AE}" pid="116" name="FSC#SKEDITIONSLOVLEX@103.510:AttrStrListDocPropUznesenieZodpovednyC4">
    <vt:lpwstr/>
  </property>
  <property fmtid="{D5CDD505-2E9C-101B-9397-08002B2CF9AE}" pid="117" name="FSC#SKEDITIONSLOVLEX@103.510:AttrStrListDocPropUznesenieTextC4">
    <vt:lpwstr/>
  </property>
  <property fmtid="{D5CDD505-2E9C-101B-9397-08002B2CF9AE}" pid="118" name="FSC#SKEDITIONSLOVLEX@103.510:AttrStrListDocPropUznesenieTerminC4">
    <vt:lpwstr/>
  </property>
  <property fmtid="{D5CDD505-2E9C-101B-9397-08002B2CF9AE}" pid="119" name="FSC#SKEDITIONSLOVLEX@103.510:AttrStrListDocPropUznesenieCastD">
    <vt:lpwstr/>
  </property>
  <property fmtid="{D5CDD505-2E9C-101B-9397-08002B2CF9AE}" pid="120" name="FSC#SKEDITIONSLOVLEX@103.510:AttrStrListDocPropUznesenieBODD1">
    <vt:lpwstr/>
  </property>
  <property fmtid="{D5CDD505-2E9C-101B-9397-08002B2CF9AE}" pid="121" name="FSC#SKEDITIONSLOVLEX@103.510:AttrStrListDocPropUznesenieZodpovednyD1">
    <vt:lpwstr/>
  </property>
  <property fmtid="{D5CDD505-2E9C-101B-9397-08002B2CF9AE}" pid="122" name="FSC#SKEDITIONSLOVLEX@103.510:AttrStrListDocPropUznesenieTextD1">
    <vt:lpwstr/>
  </property>
  <property fmtid="{D5CDD505-2E9C-101B-9397-08002B2CF9AE}" pid="123" name="FSC#SKEDITIONSLOVLEX@103.510:AttrStrListDocPropUznesenieTerminD1">
    <vt:lpwstr/>
  </property>
  <property fmtid="{D5CDD505-2E9C-101B-9397-08002B2CF9AE}" pid="124" name="FSC#SKEDITIONSLOVLEX@103.510:AttrStrListDocPropUznesenieBODD2">
    <vt:lpwstr/>
  </property>
  <property fmtid="{D5CDD505-2E9C-101B-9397-08002B2CF9AE}" pid="125" name="FSC#SKEDITIONSLOVLEX@103.510:AttrStrListDocPropUznesenieZodpovednyD2">
    <vt:lpwstr/>
  </property>
  <property fmtid="{D5CDD505-2E9C-101B-9397-08002B2CF9AE}" pid="126" name="FSC#SKEDITIONSLOVLEX@103.510:AttrStrListDocPropUznesenieTextD2">
    <vt:lpwstr/>
  </property>
  <property fmtid="{D5CDD505-2E9C-101B-9397-08002B2CF9AE}" pid="127" name="FSC#SKEDITIONSLOVLEX@103.510:AttrStrListDocPropUznesenieTerminD2">
    <vt:lpwstr/>
  </property>
  <property fmtid="{D5CDD505-2E9C-101B-9397-08002B2CF9AE}" pid="128" name="FSC#SKEDITIONSLOVLEX@103.510:AttrStrListDocPropUznesenieBODD3">
    <vt:lpwstr/>
  </property>
  <property fmtid="{D5CDD505-2E9C-101B-9397-08002B2CF9AE}" pid="129" name="FSC#SKEDITIONSLOVLEX@103.510:AttrStrListDocPropUznesenieZodpovednyD3">
    <vt:lpwstr/>
  </property>
  <property fmtid="{D5CDD505-2E9C-101B-9397-08002B2CF9AE}" pid="130" name="FSC#SKEDITIONSLOVLEX@103.510:AttrStrListDocPropUznesenieTextD3">
    <vt:lpwstr/>
  </property>
  <property fmtid="{D5CDD505-2E9C-101B-9397-08002B2CF9AE}" pid="131" name="FSC#SKEDITIONSLOVLEX@103.510:AttrStrListDocPropUznesenieTerminD3">
    <vt:lpwstr/>
  </property>
  <property fmtid="{D5CDD505-2E9C-101B-9397-08002B2CF9AE}" pid="132" name="FSC#SKEDITIONSLOVLEX@103.510:AttrStrListDocPropUznesenieBODD4">
    <vt:lpwstr/>
  </property>
  <property fmtid="{D5CDD505-2E9C-101B-9397-08002B2CF9AE}" pid="133" name="FSC#SKEDITIONSLOVLEX@103.510:AttrStrListDocPropUznesenieZodpovednyD4">
    <vt:lpwstr/>
  </property>
  <property fmtid="{D5CDD505-2E9C-101B-9397-08002B2CF9AE}" pid="134" name="FSC#SKEDITIONSLOVLEX@103.510:AttrStrListDocPropUznesenieTextD4">
    <vt:lpwstr/>
  </property>
  <property fmtid="{D5CDD505-2E9C-101B-9397-08002B2CF9AE}" pid="135" name="FSC#SKEDITIONSLOVLEX@103.510:AttrStrListDocPropUznesenieTerminD4">
    <vt:lpwstr/>
  </property>
  <property fmtid="{D5CDD505-2E9C-101B-9397-08002B2CF9AE}" pid="136" name="FSC#SKEDITIONSLOVLEX@103.510:AttrStrListDocPropUznesenieVykonaju">
    <vt:lpwstr/>
  </property>
  <property fmtid="{D5CDD505-2E9C-101B-9397-08002B2CF9AE}" pid="137" name="FSC#SKEDITIONSLOVLEX@103.510:AttrStrListDocPropUznesenieNaVedomie">
    <vt:lpwstr/>
  </property>
  <property fmtid="{D5CDD505-2E9C-101B-9397-08002B2CF9AE}" pid="138" name="FSC#SKEDITIONSLOVLEX@103.510:funkciaPred">
    <vt:lpwstr>generálny štátny radca</vt:lpwstr>
  </property>
  <property fmtid="{D5CDD505-2E9C-101B-9397-08002B2CF9AE}" pid="139" name="FSC#SKEDITIONSLOVLEX@103.510:funkciaPredAkuzativ">
    <vt:lpwstr>generálneho štátneho radcu</vt:lpwstr>
  </property>
  <property fmtid="{D5CDD505-2E9C-101B-9397-08002B2CF9AE}" pid="140" name="FSC#SKEDITIONSLOVLEX@103.510:funkciaPredDativ">
    <vt:lpwstr>generálnemu štátnemu radcovi</vt:lpwstr>
  </property>
  <property fmtid="{D5CDD505-2E9C-101B-9397-08002B2CF9AE}" pid="141" name="FSC#SKEDITIONSLOVLEX@103.510:funkciaZodpPred">
    <vt:lpwstr>podpredseda vlády a minister financií SR</vt:lpwstr>
  </property>
  <property fmtid="{D5CDD505-2E9C-101B-9397-08002B2CF9AE}" pid="142" name="FSC#SKEDITIONSLOVLEX@103.510:funkciaZodpPredAkuzativ">
    <vt:lpwstr>podpredsedu vlády a ministra financií SR</vt:lpwstr>
  </property>
  <property fmtid="{D5CDD505-2E9C-101B-9397-08002B2CF9AE}" pid="143" name="FSC#SKEDITIONSLOVLEX@103.510:funkciaZodpPredDativ">
    <vt:lpwstr>podpredsedovi vlády a ministrovi financií SR</vt:lpwstr>
  </property>
  <property fmtid="{D5CDD505-2E9C-101B-9397-08002B2CF9AE}" pid="144" name="FSC#SKEDITIONSLOVLEX@103.510:funkciaDalsiPred">
    <vt:lpwstr/>
  </property>
  <property fmtid="{D5CDD505-2E9C-101B-9397-08002B2CF9AE}" pid="145" name="FSC#SKEDITIONSLOVLEX@103.510:funkciaDalsiPredAkuzativ">
    <vt:lpwstr/>
  </property>
  <property fmtid="{D5CDD505-2E9C-101B-9397-08002B2CF9AE}" pid="146" name="FSC#SKEDITIONSLOVLEX@103.510:funkciaDalsiPredDativ">
    <vt:lpwstr/>
  </property>
  <property fmtid="{D5CDD505-2E9C-101B-9397-08002B2CF9AE}" pid="147" name="FSC#SKEDITIONSLOVLEX@103.510:predkladateliaObalSD">
    <vt:lpwstr>Ing. Eduard Heger_x000d_
podpredseda vlády a minister financií SR</vt:lpwstr>
  </property>
  <property fmtid="{D5CDD505-2E9C-101B-9397-08002B2CF9AE}" pid="148" name="FSC#SKEDITIONSLOVLEX@103.510:AttrStrListDocPropTextVseobPrilohy">
    <vt:lpwstr/>
  </property>
  <property fmtid="{D5CDD505-2E9C-101B-9397-08002B2CF9AE}" pid="149" name="FSC#SKEDITIONSLOVLEX@103.510:AttrStrListDocPropTextPredklSpravy">
    <vt:lpwstr/>
  </property>
  <property fmtid="{D5CDD505-2E9C-101B-9397-08002B2CF9AE}" pid="150" name="FSC#SKEDITIONSLOVLEX@103.510:vytvorenedna">
    <vt:lpwstr>8. 3. 2021</vt:lpwstr>
  </property>
  <property fmtid="{D5CDD505-2E9C-101B-9397-08002B2CF9AE}" pid="151" name="FSC#COOSYSTEM@1.1:Container">
    <vt:lpwstr>COO.2145.1000.3.4281418</vt:lpwstr>
  </property>
  <property fmtid="{D5CDD505-2E9C-101B-9397-08002B2CF9AE}" pid="152" name="FSC#FSCFOLIO@1.1001:docpropproject">
    <vt:lpwstr/>
  </property>
</Properties>
</file>